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g009t\Desktop\~Working~\~to do~\rate board\"/>
    </mc:Choice>
  </mc:AlternateContent>
  <xr:revisionPtr revIDLastSave="0" documentId="13_ncr:1_{C2695426-5CF3-4627-BE68-979EDF86B04A}" xr6:coauthVersionLast="45" xr6:coauthVersionMax="45" xr10:uidLastSave="{00000000-0000-0000-0000-000000000000}"/>
  <bookViews>
    <workbookView xWindow="3375" yWindow="3375" windowWidth="21600" windowHeight="11505" xr2:uid="{00000000-000D-0000-FFFF-FFFF00000000}"/>
  </bookViews>
  <sheets>
    <sheet name="AMCOM Overview" sheetId="2" r:id="rId1"/>
    <sheet name="AMCOM HQDA Rate Contro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F4" i="1"/>
  <c r="G22" i="1" l="1"/>
  <c r="E22" i="1"/>
  <c r="H22" i="1" s="1"/>
  <c r="I22" i="1" s="1"/>
  <c r="D22" i="1"/>
  <c r="E21" i="1"/>
  <c r="H21" i="1" s="1"/>
  <c r="I21" i="1" s="1"/>
  <c r="D21" i="1"/>
  <c r="E20" i="1"/>
  <c r="H20" i="1" s="1"/>
  <c r="I20" i="1" s="1"/>
  <c r="D20" i="1"/>
  <c r="H19" i="1"/>
  <c r="I19" i="1" s="1"/>
  <c r="E19" i="1"/>
  <c r="G19" i="1" s="1"/>
  <c r="D19" i="1"/>
  <c r="E18" i="1"/>
  <c r="F18" i="1" s="1"/>
  <c r="D18" i="1"/>
  <c r="E17" i="1"/>
  <c r="H17" i="1" s="1"/>
  <c r="I17" i="1" s="1"/>
  <c r="D17" i="1"/>
  <c r="E16" i="1"/>
  <c r="H16" i="1" s="1"/>
  <c r="I16" i="1" s="1"/>
  <c r="D16" i="1"/>
  <c r="E15" i="1"/>
  <c r="G15" i="1" s="1"/>
  <c r="D15" i="1"/>
  <c r="E14" i="1"/>
  <c r="G14" i="1" s="1"/>
  <c r="D14" i="1"/>
  <c r="C12" i="1"/>
  <c r="B12" i="1"/>
  <c r="B23" i="1" s="1"/>
  <c r="E11" i="1"/>
  <c r="H11" i="1" s="1"/>
  <c r="I11" i="1" s="1"/>
  <c r="D11" i="1"/>
  <c r="E10" i="1"/>
  <c r="H10" i="1" s="1"/>
  <c r="I10" i="1" s="1"/>
  <c r="D10" i="1"/>
  <c r="E9" i="1"/>
  <c r="G9" i="1" s="1"/>
  <c r="D9" i="1"/>
  <c r="E8" i="1"/>
  <c r="H8" i="1" s="1"/>
  <c r="I8" i="1" s="1"/>
  <c r="D8" i="1"/>
  <c r="E7" i="1"/>
  <c r="H7" i="1" s="1"/>
  <c r="I7" i="1" s="1"/>
  <c r="D7" i="1"/>
  <c r="E6" i="1"/>
  <c r="H6" i="1" s="1"/>
  <c r="I6" i="1" s="1"/>
  <c r="D6" i="1"/>
  <c r="E5" i="1"/>
  <c r="D5" i="1"/>
  <c r="H4" i="1"/>
  <c r="I4" i="1" s="1"/>
  <c r="G4" i="1"/>
  <c r="D4" i="1"/>
  <c r="H14" i="1" l="1"/>
  <c r="I14" i="1" s="1"/>
  <c r="G18" i="1"/>
  <c r="F22" i="1"/>
  <c r="G6" i="1"/>
  <c r="H18" i="1"/>
  <c r="I18" i="1" s="1"/>
  <c r="G5" i="1"/>
  <c r="F5" i="1"/>
  <c r="H5" i="1"/>
  <c r="I5" i="1" s="1"/>
  <c r="F8" i="1"/>
  <c r="G10" i="1"/>
  <c r="H12" i="1"/>
  <c r="I12" i="1" s="1"/>
  <c r="G8" i="1"/>
  <c r="H9" i="1"/>
  <c r="I9" i="1" s="1"/>
  <c r="D12" i="1"/>
  <c r="F14" i="1"/>
  <c r="G16" i="1"/>
  <c r="E12" i="1"/>
  <c r="E23" i="1" s="1"/>
  <c r="H15" i="1"/>
  <c r="I15" i="1" s="1"/>
  <c r="G20" i="1"/>
  <c r="C23" i="1"/>
  <c r="F23" i="1"/>
  <c r="D23" i="1"/>
  <c r="F7" i="1"/>
  <c r="F11" i="1"/>
  <c r="F17" i="1"/>
  <c r="F21" i="1"/>
  <c r="G7" i="1"/>
  <c r="G11" i="1"/>
  <c r="G12" i="1"/>
  <c r="G17" i="1"/>
  <c r="G21" i="1"/>
  <c r="F6" i="1"/>
  <c r="F10" i="1"/>
  <c r="F16" i="1"/>
  <c r="F20" i="1"/>
  <c r="F9" i="1"/>
  <c r="F15" i="1"/>
  <c r="F19" i="1"/>
  <c r="G23" i="1" l="1"/>
  <c r="H23" i="1"/>
  <c r="I23" i="1" s="1"/>
  <c r="F12" i="1"/>
</calcChain>
</file>

<file path=xl/sharedStrings.xml><?xml version="1.0" encoding="utf-8"?>
<sst xmlns="http://schemas.openxmlformats.org/spreadsheetml/2006/main" count="36" uniqueCount="35">
  <si>
    <t>Direct Labor</t>
  </si>
  <si>
    <t>Indirect Costs</t>
  </si>
  <si>
    <t>Total Cost</t>
  </si>
  <si>
    <t>Customer</t>
  </si>
  <si>
    <t>Forecasted Work Years</t>
  </si>
  <si>
    <t>Direct Labor Cost</t>
  </si>
  <si>
    <t>Direct Labor Cost / Work Year</t>
  </si>
  <si>
    <t>Total Indirect Costs</t>
  </si>
  <si>
    <t>Indirect Cost / Direct Work Year</t>
  </si>
  <si>
    <t>% Indirect of Direct</t>
  </si>
  <si>
    <t>Total Rate / Work Year</t>
  </si>
  <si>
    <t>PEO AMMO</t>
  </si>
  <si>
    <t>PEO AVN</t>
  </si>
  <si>
    <t>PEO CS&amp;CSS</t>
  </si>
  <si>
    <t>PEO EIS</t>
  </si>
  <si>
    <t>PEO IEWS</t>
  </si>
  <si>
    <t>PEO MSL</t>
  </si>
  <si>
    <t>PEO SOLDIER</t>
  </si>
  <si>
    <t>PEO STRI</t>
  </si>
  <si>
    <t xml:space="preserve">PEOs Total </t>
  </si>
  <si>
    <t>FUTURES COMMAND</t>
  </si>
  <si>
    <t>JMC</t>
  </si>
  <si>
    <t>MDA</t>
  </si>
  <si>
    <t>NAVAIR</t>
  </si>
  <si>
    <t>NAVY</t>
  </si>
  <si>
    <t>RAPID CAPABILITIES OFFICE</t>
  </si>
  <si>
    <t>SMDC</t>
  </si>
  <si>
    <t>USACE</t>
  </si>
  <si>
    <t>TRADOC</t>
  </si>
  <si>
    <t>Total</t>
  </si>
  <si>
    <t xml:space="preserve">Notes:  </t>
  </si>
  <si>
    <t>Indirect costs (aka ODC) driven by a single/flat $9.21 per productive hour rate.</t>
  </si>
  <si>
    <t xml:space="preserve">Direct Labor Estimates based on 1715 Hours/year productive time and expected labor mix per customer </t>
  </si>
  <si>
    <t>AMCOM FY 21 INDIRECT RATES</t>
  </si>
  <si>
    <t>Assessed  indirect cost of $15,975 for each direct touch time workyear based on a flat rate of $9.21 per hour. AMCOM full workyear is defined as 1715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</si>
</sst>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80">
    <xf numFmtId="0" fontId="0" fillId="0" borderId="0" xfId="0"/>
    <xf numFmtId="0" fontId="0" fillId="2" borderId="0" xfId="0" applyFill="1"/>
    <xf numFmtId="0" fontId="5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/>
    </xf>
    <xf numFmtId="164" fontId="0" fillId="2" borderId="9" xfId="0" applyNumberFormat="1" applyFont="1" applyFill="1" applyBorder="1" applyAlignment="1">
      <alignment horizontal="center"/>
    </xf>
    <xf numFmtId="165" fontId="0" fillId="8" borderId="8" xfId="1" applyNumberFormat="1" applyFont="1" applyFill="1" applyBorder="1"/>
    <xf numFmtId="44" fontId="0" fillId="8" borderId="9" xfId="0" applyNumberFormat="1" applyFill="1" applyBorder="1"/>
    <xf numFmtId="165" fontId="0" fillId="9" borderId="8" xfId="1" applyNumberFormat="1" applyFont="1" applyFill="1" applyBorder="1"/>
    <xf numFmtId="165" fontId="0" fillId="9" borderId="10" xfId="0" applyNumberFormat="1" applyFill="1" applyBorder="1"/>
    <xf numFmtId="166" fontId="0" fillId="9" borderId="9" xfId="2" applyNumberFormat="1" applyFont="1" applyFill="1" applyBorder="1"/>
    <xf numFmtId="165" fontId="0" fillId="10" borderId="8" xfId="0" applyNumberFormat="1" applyFill="1" applyBorder="1"/>
    <xf numFmtId="165" fontId="0" fillId="10" borderId="9" xfId="0" applyNumberFormat="1" applyFill="1" applyBorder="1"/>
    <xf numFmtId="164" fontId="0" fillId="11" borderId="9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164" fontId="7" fillId="2" borderId="9" xfId="0" applyNumberFormat="1" applyFont="1" applyFill="1" applyBorder="1" applyAlignment="1">
      <alignment horizontal="center"/>
    </xf>
    <xf numFmtId="165" fontId="7" fillId="8" borderId="8" xfId="1" applyNumberFormat="1" applyFont="1" applyFill="1" applyBorder="1"/>
    <xf numFmtId="44" fontId="7" fillId="8" borderId="9" xfId="0" applyNumberFormat="1" applyFont="1" applyFill="1" applyBorder="1"/>
    <xf numFmtId="165" fontId="7" fillId="9" borderId="8" xfId="1" applyNumberFormat="1" applyFont="1" applyFill="1" applyBorder="1"/>
    <xf numFmtId="165" fontId="7" fillId="9" borderId="10" xfId="0" applyNumberFormat="1" applyFont="1" applyFill="1" applyBorder="1"/>
    <xf numFmtId="166" fontId="7" fillId="9" borderId="9" xfId="2" applyNumberFormat="1" applyFont="1" applyFill="1" applyBorder="1"/>
    <xf numFmtId="165" fontId="7" fillId="10" borderId="8" xfId="0" applyNumberFormat="1" applyFont="1" applyFill="1" applyBorder="1"/>
    <xf numFmtId="165" fontId="7" fillId="10" borderId="9" xfId="0" applyNumberFormat="1" applyFont="1" applyFill="1" applyBorder="1"/>
    <xf numFmtId="0" fontId="8" fillId="2" borderId="8" xfId="0" applyFont="1" applyFill="1" applyBorder="1" applyAlignment="1">
      <alignment horizontal="left"/>
    </xf>
    <xf numFmtId="164" fontId="8" fillId="2" borderId="9" xfId="0" applyNumberFormat="1" applyFont="1" applyFill="1" applyBorder="1" applyAlignment="1">
      <alignment horizontal="center"/>
    </xf>
    <xf numFmtId="165" fontId="8" fillId="8" borderId="8" xfId="1" applyNumberFormat="1" applyFont="1" applyFill="1" applyBorder="1"/>
    <xf numFmtId="44" fontId="8" fillId="8" borderId="9" xfId="0" applyNumberFormat="1" applyFont="1" applyFill="1" applyBorder="1"/>
    <xf numFmtId="165" fontId="8" fillId="9" borderId="8" xfId="1" applyNumberFormat="1" applyFont="1" applyFill="1" applyBorder="1"/>
    <xf numFmtId="165" fontId="8" fillId="9" borderId="10" xfId="0" applyNumberFormat="1" applyFont="1" applyFill="1" applyBorder="1"/>
    <xf numFmtId="166" fontId="8" fillId="9" borderId="9" xfId="2" applyNumberFormat="1" applyFont="1" applyFill="1" applyBorder="1"/>
    <xf numFmtId="165" fontId="8" fillId="10" borderId="8" xfId="0" applyNumberFormat="1" applyFont="1" applyFill="1" applyBorder="1"/>
    <xf numFmtId="165" fontId="8" fillId="10" borderId="9" xfId="0" applyNumberFormat="1" applyFont="1" applyFill="1" applyBorder="1"/>
    <xf numFmtId="0" fontId="0" fillId="12" borderId="8" xfId="0" applyFill="1" applyBorder="1" applyAlignment="1">
      <alignment horizontal="left"/>
    </xf>
    <xf numFmtId="164" fontId="0" fillId="12" borderId="9" xfId="0" applyNumberFormat="1" applyFont="1" applyFill="1" applyBorder="1" applyAlignment="1">
      <alignment horizontal="center"/>
    </xf>
    <xf numFmtId="165" fontId="0" fillId="12" borderId="8" xfId="1" applyNumberFormat="1" applyFont="1" applyFill="1" applyBorder="1"/>
    <xf numFmtId="44" fontId="0" fillId="12" borderId="9" xfId="0" applyNumberFormat="1" applyFill="1" applyBorder="1"/>
    <xf numFmtId="165" fontId="0" fillId="12" borderId="10" xfId="0" applyNumberFormat="1" applyFill="1" applyBorder="1"/>
    <xf numFmtId="166" fontId="0" fillId="12" borderId="9" xfId="2" applyNumberFormat="1" applyFont="1" applyFill="1" applyBorder="1"/>
    <xf numFmtId="165" fontId="0" fillId="12" borderId="8" xfId="0" applyNumberFormat="1" applyFill="1" applyBorder="1"/>
    <xf numFmtId="165" fontId="0" fillId="12" borderId="9" xfId="0" applyNumberFormat="1" applyFill="1" applyBorder="1"/>
    <xf numFmtId="0" fontId="0" fillId="2" borderId="11" xfId="0" applyFill="1" applyBorder="1" applyAlignment="1">
      <alignment horizontal="left"/>
    </xf>
    <xf numFmtId="164" fontId="0" fillId="2" borderId="12" xfId="0" applyNumberFormat="1" applyFont="1" applyFill="1" applyBorder="1" applyAlignment="1">
      <alignment horizontal="center"/>
    </xf>
    <xf numFmtId="165" fontId="0" fillId="8" borderId="11" xfId="1" applyNumberFormat="1" applyFont="1" applyFill="1" applyBorder="1"/>
    <xf numFmtId="44" fontId="0" fillId="8" borderId="12" xfId="0" applyNumberFormat="1" applyFill="1" applyBorder="1"/>
    <xf numFmtId="165" fontId="0" fillId="9" borderId="11" xfId="1" applyNumberFormat="1" applyFont="1" applyFill="1" applyBorder="1"/>
    <xf numFmtId="165" fontId="0" fillId="9" borderId="13" xfId="0" applyNumberFormat="1" applyFill="1" applyBorder="1"/>
    <xf numFmtId="166" fontId="0" fillId="9" borderId="12" xfId="2" applyNumberFormat="1" applyFont="1" applyFill="1" applyBorder="1"/>
    <xf numFmtId="165" fontId="0" fillId="10" borderId="11" xfId="0" applyNumberFormat="1" applyFill="1" applyBorder="1"/>
    <xf numFmtId="165" fontId="0" fillId="10" borderId="12" xfId="0" applyNumberFormat="1" applyFill="1" applyBorder="1"/>
    <xf numFmtId="0" fontId="3" fillId="2" borderId="14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center"/>
    </xf>
    <xf numFmtId="165" fontId="0" fillId="8" borderId="14" xfId="1" applyNumberFormat="1" applyFont="1" applyFill="1" applyBorder="1"/>
    <xf numFmtId="44" fontId="0" fillId="8" borderId="15" xfId="0" applyNumberFormat="1" applyFill="1" applyBorder="1"/>
    <xf numFmtId="165" fontId="0" fillId="9" borderId="14" xfId="1" applyNumberFormat="1" applyFont="1" applyFill="1" applyBorder="1"/>
    <xf numFmtId="165" fontId="0" fillId="9" borderId="16" xfId="0" applyNumberFormat="1" applyFill="1" applyBorder="1"/>
    <xf numFmtId="166" fontId="0" fillId="9" borderId="15" xfId="2" applyNumberFormat="1" applyFont="1" applyFill="1" applyBorder="1"/>
    <xf numFmtId="165" fontId="0" fillId="10" borderId="14" xfId="0" applyNumberFormat="1" applyFill="1" applyBorder="1"/>
    <xf numFmtId="165" fontId="0" fillId="10" borderId="15" xfId="0" applyNumberFormat="1" applyFill="1" applyBorder="1"/>
    <xf numFmtId="0" fontId="0" fillId="2" borderId="0" xfId="0" applyFill="1" applyBorder="1" applyAlignment="1">
      <alignment horizontal="left"/>
    </xf>
    <xf numFmtId="0" fontId="9" fillId="0" borderId="0" xfId="3"/>
    <xf numFmtId="0" fontId="9" fillId="0" borderId="0" xfId="3" applyAlignment="1">
      <alignment vertical="top"/>
    </xf>
    <xf numFmtId="0" fontId="9" fillId="0" borderId="0" xfId="3" applyFont="1" applyAlignment="1">
      <alignment horizontal="left" vertical="top"/>
    </xf>
    <xf numFmtId="4" fontId="9" fillId="0" borderId="0" xfId="3" applyNumberFormat="1" applyAlignment="1">
      <alignment vertical="top"/>
    </xf>
    <xf numFmtId="44" fontId="9" fillId="0" borderId="0" xfId="3" applyNumberFormat="1" applyAlignment="1">
      <alignment vertical="top"/>
    </xf>
    <xf numFmtId="0" fontId="10" fillId="0" borderId="0" xfId="3" applyFont="1" applyAlignment="1">
      <alignment horizontal="center" vertical="top"/>
    </xf>
    <xf numFmtId="0" fontId="9" fillId="0" borderId="0" xfId="3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1"/>
  <sheetViews>
    <sheetView showGridLines="0" tabSelected="1" workbookViewId="0"/>
  </sheetViews>
  <sheetFormatPr defaultRowHeight="12.75" x14ac:dyDescent="0.2"/>
  <cols>
    <col min="1" max="2" width="9.140625" style="66"/>
    <col min="3" max="3" width="12.7109375" style="66" bestFit="1" customWidth="1"/>
    <col min="4" max="16384" width="9.140625" style="66"/>
  </cols>
  <sheetData>
    <row r="3" spans="2:7" x14ac:dyDescent="0.2">
      <c r="B3" s="71" t="s">
        <v>33</v>
      </c>
      <c r="C3" s="71"/>
      <c r="D3" s="71"/>
      <c r="E3" s="71"/>
      <c r="F3" s="71"/>
      <c r="G3" s="71"/>
    </row>
    <row r="4" spans="2:7" ht="12.75" customHeight="1" x14ac:dyDescent="0.2">
      <c r="B4" s="72" t="s">
        <v>34</v>
      </c>
      <c r="C4" s="72"/>
      <c r="D4" s="72"/>
      <c r="E4" s="72"/>
      <c r="F4" s="72"/>
      <c r="G4" s="72"/>
    </row>
    <row r="5" spans="2:7" x14ac:dyDescent="0.2">
      <c r="B5" s="72"/>
      <c r="C5" s="72"/>
      <c r="D5" s="72"/>
      <c r="E5" s="72"/>
      <c r="F5" s="72"/>
      <c r="G5" s="72"/>
    </row>
    <row r="6" spans="2:7" x14ac:dyDescent="0.2">
      <c r="B6" s="72"/>
      <c r="C6" s="72"/>
      <c r="D6" s="72"/>
      <c r="E6" s="72"/>
      <c r="F6" s="72"/>
      <c r="G6" s="72"/>
    </row>
    <row r="7" spans="2:7" x14ac:dyDescent="0.2">
      <c r="B7" s="72"/>
      <c r="C7" s="72"/>
      <c r="D7" s="72"/>
      <c r="E7" s="72"/>
      <c r="F7" s="72"/>
      <c r="G7" s="72"/>
    </row>
    <row r="8" spans="2:7" x14ac:dyDescent="0.2">
      <c r="B8" s="72"/>
      <c r="C8" s="72"/>
      <c r="D8" s="72"/>
      <c r="E8" s="72"/>
      <c r="F8" s="72"/>
      <c r="G8" s="72"/>
    </row>
    <row r="9" spans="2:7" x14ac:dyDescent="0.2">
      <c r="B9" s="72"/>
      <c r="C9" s="72"/>
      <c r="D9" s="72"/>
      <c r="E9" s="72"/>
      <c r="F9" s="72"/>
      <c r="G9" s="72"/>
    </row>
    <row r="10" spans="2:7" x14ac:dyDescent="0.2">
      <c r="B10" s="72"/>
      <c r="C10" s="72"/>
      <c r="D10" s="72"/>
      <c r="E10" s="72"/>
      <c r="F10" s="72"/>
      <c r="G10" s="72"/>
    </row>
    <row r="11" spans="2:7" x14ac:dyDescent="0.2">
      <c r="B11" s="67"/>
      <c r="C11" s="67"/>
      <c r="D11" s="67"/>
      <c r="E11" s="67"/>
      <c r="F11" s="67"/>
      <c r="G11" s="67"/>
    </row>
    <row r="12" spans="2:7" x14ac:dyDescent="0.2">
      <c r="C12" s="68"/>
      <c r="D12" s="69"/>
      <c r="E12" s="67"/>
      <c r="F12" s="67"/>
      <c r="G12" s="67"/>
    </row>
    <row r="13" spans="2:7" x14ac:dyDescent="0.2">
      <c r="C13" s="68"/>
      <c r="D13" s="70"/>
      <c r="E13" s="67"/>
      <c r="F13" s="67"/>
      <c r="G13" s="67"/>
    </row>
    <row r="14" spans="2:7" x14ac:dyDescent="0.2">
      <c r="C14" s="68"/>
      <c r="D14" s="67"/>
      <c r="E14" s="67"/>
      <c r="F14" s="67"/>
      <c r="G14" s="67"/>
    </row>
    <row r="15" spans="2:7" x14ac:dyDescent="0.2">
      <c r="B15" s="67"/>
      <c r="C15" s="67"/>
      <c r="D15" s="67"/>
      <c r="E15" s="67"/>
      <c r="F15" s="67"/>
      <c r="G15" s="67"/>
    </row>
    <row r="16" spans="2:7" x14ac:dyDescent="0.2">
      <c r="B16" s="67"/>
      <c r="C16" s="67"/>
      <c r="D16" s="67"/>
      <c r="E16" s="67"/>
      <c r="F16" s="67"/>
      <c r="G16" s="67"/>
    </row>
    <row r="17" spans="2:7" x14ac:dyDescent="0.2">
      <c r="B17" s="67"/>
      <c r="C17" s="67"/>
      <c r="D17" s="67"/>
      <c r="E17" s="67"/>
      <c r="F17" s="67"/>
      <c r="G17" s="67"/>
    </row>
    <row r="18" spans="2:7" x14ac:dyDescent="0.2">
      <c r="B18" s="67"/>
      <c r="C18" s="67"/>
      <c r="D18" s="67"/>
      <c r="E18" s="67"/>
      <c r="F18" s="67"/>
      <c r="G18" s="67"/>
    </row>
    <row r="19" spans="2:7" x14ac:dyDescent="0.2">
      <c r="B19" s="67"/>
      <c r="C19" s="67"/>
      <c r="D19" s="67"/>
      <c r="E19" s="67"/>
      <c r="F19" s="67"/>
      <c r="G19" s="67"/>
    </row>
    <row r="20" spans="2:7" x14ac:dyDescent="0.2">
      <c r="B20" s="67"/>
      <c r="C20" s="67"/>
      <c r="D20" s="67"/>
      <c r="E20" s="67"/>
      <c r="F20" s="67"/>
      <c r="G20" s="67"/>
    </row>
    <row r="21" spans="2:7" x14ac:dyDescent="0.2">
      <c r="B21" s="67"/>
      <c r="C21" s="67"/>
      <c r="D21" s="67"/>
      <c r="E21" s="67"/>
      <c r="F21" s="67"/>
      <c r="G21" s="67"/>
    </row>
  </sheetData>
  <mergeCells count="2">
    <mergeCell ref="B3:G3"/>
    <mergeCell ref="B4:G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workbookViewId="0"/>
  </sheetViews>
  <sheetFormatPr defaultRowHeight="15" x14ac:dyDescent="0.25"/>
  <cols>
    <col min="1" max="1" width="25" customWidth="1"/>
    <col min="2" max="2" width="14.5703125" customWidth="1"/>
    <col min="3" max="3" width="13.7109375" customWidth="1"/>
    <col min="4" max="4" width="15" customWidth="1"/>
    <col min="5" max="5" width="14.28515625" customWidth="1"/>
    <col min="6" max="6" width="14.140625" customWidth="1"/>
    <col min="7" max="7" width="10.42578125" customWidth="1"/>
    <col min="8" max="8" width="14" customWidth="1"/>
    <col min="9" max="9" width="12.5703125" bestFit="1" customWidth="1"/>
  </cols>
  <sheetData>
    <row r="1" spans="1:9" ht="15.75" thickBot="1" x14ac:dyDescent="0.3"/>
    <row r="2" spans="1:9" ht="19.5" thickBot="1" x14ac:dyDescent="0.35">
      <c r="A2" s="1"/>
      <c r="B2" s="1"/>
      <c r="C2" s="73" t="s">
        <v>0</v>
      </c>
      <c r="D2" s="74"/>
      <c r="E2" s="75" t="s">
        <v>1</v>
      </c>
      <c r="F2" s="76"/>
      <c r="G2" s="77"/>
      <c r="H2" s="78" t="s">
        <v>2</v>
      </c>
      <c r="I2" s="79"/>
    </row>
    <row r="3" spans="1:9" ht="51.75" customHeight="1" x14ac:dyDescent="0.3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7" t="s">
        <v>8</v>
      </c>
      <c r="G3" s="8" t="s">
        <v>9</v>
      </c>
      <c r="H3" s="9" t="s">
        <v>2</v>
      </c>
      <c r="I3" s="10" t="s">
        <v>10</v>
      </c>
    </row>
    <row r="4" spans="1:9" ht="14.25" customHeight="1" x14ac:dyDescent="0.25">
      <c r="A4" s="11" t="s">
        <v>11</v>
      </c>
      <c r="B4" s="12">
        <v>11</v>
      </c>
      <c r="C4" s="13">
        <v>1284292.2182</v>
      </c>
      <c r="D4" s="14">
        <f t="shared" ref="D4:D12" si="0">C4/B4</f>
        <v>116753.83801818182</v>
      </c>
      <c r="E4" s="15">
        <f>9.21*1715*B4</f>
        <v>173746.65000000002</v>
      </c>
      <c r="F4" s="16">
        <f>E4/B4</f>
        <v>15795.150000000001</v>
      </c>
      <c r="G4" s="17">
        <f t="shared" ref="G4:G12" si="1">E4/C4</f>
        <v>0.1352859166611744</v>
      </c>
      <c r="H4" s="18">
        <f t="shared" ref="H4:H12" si="2">C4+E4</f>
        <v>1458038.8681999999</v>
      </c>
      <c r="I4" s="19">
        <f t="shared" ref="I4:I12" si="3">H4/B4</f>
        <v>132548.98801818182</v>
      </c>
    </row>
    <row r="5" spans="1:9" ht="14.25" customHeight="1" x14ac:dyDescent="0.25">
      <c r="A5" s="11" t="s">
        <v>12</v>
      </c>
      <c r="B5" s="20">
        <v>391.94</v>
      </c>
      <c r="C5" s="13">
        <v>53042336.896399952</v>
      </c>
      <c r="D5" s="14">
        <f t="shared" si="0"/>
        <v>135332.798123182</v>
      </c>
      <c r="E5" s="15">
        <f t="shared" ref="E5:E12" si="4">9.21*1715*B5</f>
        <v>6190751.0910000009</v>
      </c>
      <c r="F5" s="16">
        <f>E5/B5</f>
        <v>15795.150000000003</v>
      </c>
      <c r="G5" s="17">
        <f t="shared" si="1"/>
        <v>0.1167133926073339</v>
      </c>
      <c r="H5" s="18">
        <f t="shared" si="2"/>
        <v>59233087.987399951</v>
      </c>
      <c r="I5" s="19">
        <f t="shared" si="3"/>
        <v>151127.948123182</v>
      </c>
    </row>
    <row r="6" spans="1:9" ht="14.25" customHeight="1" x14ac:dyDescent="0.25">
      <c r="A6" s="11" t="s">
        <v>13</v>
      </c>
      <c r="B6" s="12">
        <v>13.149999999999995</v>
      </c>
      <c r="C6" s="13">
        <v>1510191.3522999999</v>
      </c>
      <c r="D6" s="14">
        <f t="shared" si="0"/>
        <v>114843.4488441065</v>
      </c>
      <c r="E6" s="15">
        <f t="shared" si="4"/>
        <v>207706.22249999995</v>
      </c>
      <c r="F6" s="16">
        <f t="shared" ref="F6:F12" si="5">E6/B6</f>
        <v>15795.150000000001</v>
      </c>
      <c r="G6" s="17">
        <f t="shared" si="1"/>
        <v>0.13753636066294933</v>
      </c>
      <c r="H6" s="18">
        <f t="shared" si="2"/>
        <v>1717897.5747999998</v>
      </c>
      <c r="I6" s="19">
        <f t="shared" si="3"/>
        <v>130638.5988441065</v>
      </c>
    </row>
    <row r="7" spans="1:9" ht="14.25" customHeight="1" x14ac:dyDescent="0.25">
      <c r="A7" s="11" t="s">
        <v>14</v>
      </c>
      <c r="B7" s="20">
        <v>0.06</v>
      </c>
      <c r="C7" s="13">
        <v>9085.3768</v>
      </c>
      <c r="D7" s="14">
        <f t="shared" si="0"/>
        <v>151422.94666666668</v>
      </c>
      <c r="E7" s="15">
        <f t="shared" si="4"/>
        <v>947.70900000000006</v>
      </c>
      <c r="F7" s="16">
        <f t="shared" si="5"/>
        <v>15795.150000000001</v>
      </c>
      <c r="G7" s="17">
        <f t="shared" si="1"/>
        <v>0.10431146895305432</v>
      </c>
      <c r="H7" s="18">
        <f t="shared" si="2"/>
        <v>10033.085800000001</v>
      </c>
      <c r="I7" s="19">
        <f t="shared" si="3"/>
        <v>167218.09666666668</v>
      </c>
    </row>
    <row r="8" spans="1:9" ht="14.25" customHeight="1" x14ac:dyDescent="0.25">
      <c r="A8" s="11" t="s">
        <v>15</v>
      </c>
      <c r="B8" s="12">
        <v>33.5</v>
      </c>
      <c r="C8" s="13">
        <v>4525387.7519999985</v>
      </c>
      <c r="D8" s="14">
        <f t="shared" si="0"/>
        <v>135086.20155223875</v>
      </c>
      <c r="E8" s="15">
        <f t="shared" si="4"/>
        <v>529137.52500000002</v>
      </c>
      <c r="F8" s="16">
        <f t="shared" si="5"/>
        <v>15795.150000000001</v>
      </c>
      <c r="G8" s="17">
        <f t="shared" si="1"/>
        <v>0.11692645006301335</v>
      </c>
      <c r="H8" s="18">
        <f t="shared" si="2"/>
        <v>5054525.2769999988</v>
      </c>
      <c r="I8" s="19">
        <f t="shared" si="3"/>
        <v>150881.35155223878</v>
      </c>
    </row>
    <row r="9" spans="1:9" ht="14.25" customHeight="1" x14ac:dyDescent="0.25">
      <c r="A9" s="11" t="s">
        <v>16</v>
      </c>
      <c r="B9" s="12">
        <v>375.36</v>
      </c>
      <c r="C9" s="13">
        <v>51654050.201500036</v>
      </c>
      <c r="D9" s="14">
        <f t="shared" si="0"/>
        <v>137612.02632539437</v>
      </c>
      <c r="E9" s="15">
        <f t="shared" si="4"/>
        <v>5928867.5040000007</v>
      </c>
      <c r="F9" s="16">
        <f t="shared" si="5"/>
        <v>15795.150000000001</v>
      </c>
      <c r="G9" s="17">
        <f t="shared" si="1"/>
        <v>0.11478030243266048</v>
      </c>
      <c r="H9" s="18">
        <f t="shared" si="2"/>
        <v>57582917.705500036</v>
      </c>
      <c r="I9" s="19">
        <f t="shared" si="3"/>
        <v>153407.17632539439</v>
      </c>
    </row>
    <row r="10" spans="1:9" ht="14.25" customHeight="1" x14ac:dyDescent="0.25">
      <c r="A10" s="11" t="s">
        <v>17</v>
      </c>
      <c r="B10" s="12">
        <v>6.05</v>
      </c>
      <c r="C10" s="13">
        <v>714454.43090000004</v>
      </c>
      <c r="D10" s="14">
        <f t="shared" si="0"/>
        <v>118091.64147107438</v>
      </c>
      <c r="E10" s="15">
        <f t="shared" si="4"/>
        <v>95560.657500000001</v>
      </c>
      <c r="F10" s="16">
        <f t="shared" si="5"/>
        <v>15795.150000000001</v>
      </c>
      <c r="G10" s="17">
        <f t="shared" si="1"/>
        <v>0.13375332752800204</v>
      </c>
      <c r="H10" s="18">
        <f t="shared" si="2"/>
        <v>810015.08840000001</v>
      </c>
      <c r="I10" s="19">
        <f t="shared" si="3"/>
        <v>133886.79147107439</v>
      </c>
    </row>
    <row r="11" spans="1:9" ht="14.25" customHeight="1" x14ac:dyDescent="0.25">
      <c r="A11" s="21" t="s">
        <v>18</v>
      </c>
      <c r="B11" s="22">
        <v>25.45</v>
      </c>
      <c r="C11" s="23">
        <v>3275523.1268000007</v>
      </c>
      <c r="D11" s="24">
        <f t="shared" si="0"/>
        <v>128704.24859724953</v>
      </c>
      <c r="E11" s="25">
        <f t="shared" si="4"/>
        <v>401986.5675</v>
      </c>
      <c r="F11" s="26">
        <f t="shared" si="5"/>
        <v>15795.150000000001</v>
      </c>
      <c r="G11" s="27">
        <f t="shared" si="1"/>
        <v>0.12272438689593926</v>
      </c>
      <c r="H11" s="28">
        <f t="shared" si="2"/>
        <v>3677509.6943000006</v>
      </c>
      <c r="I11" s="29">
        <f t="shared" si="3"/>
        <v>144499.39859724953</v>
      </c>
    </row>
    <row r="12" spans="1:9" ht="14.25" customHeight="1" x14ac:dyDescent="0.25">
      <c r="A12" s="30" t="s">
        <v>19</v>
      </c>
      <c r="B12" s="31">
        <f>SUM(B4:B11)</f>
        <v>856.51</v>
      </c>
      <c r="C12" s="32">
        <f>SUM(C4:C11)</f>
        <v>116015321.3549</v>
      </c>
      <c r="D12" s="33">
        <f t="shared" si="0"/>
        <v>135451.21639548868</v>
      </c>
      <c r="E12" s="34">
        <f t="shared" si="4"/>
        <v>13528703.926500002</v>
      </c>
      <c r="F12" s="35">
        <f t="shared" si="5"/>
        <v>15795.150000000003</v>
      </c>
      <c r="G12" s="36">
        <f t="shared" si="1"/>
        <v>0.11661135588388909</v>
      </c>
      <c r="H12" s="37">
        <f t="shared" si="2"/>
        <v>129544025.28140001</v>
      </c>
      <c r="I12" s="38">
        <f t="shared" si="3"/>
        <v>151246.36639548867</v>
      </c>
    </row>
    <row r="13" spans="1:9" ht="8.25" customHeight="1" x14ac:dyDescent="0.25">
      <c r="A13" s="39"/>
      <c r="B13" s="40"/>
      <c r="C13" s="41"/>
      <c r="D13" s="42"/>
      <c r="E13" s="41"/>
      <c r="F13" s="43"/>
      <c r="G13" s="44"/>
      <c r="H13" s="45"/>
      <c r="I13" s="46"/>
    </row>
    <row r="14" spans="1:9" ht="14.25" customHeight="1" x14ac:dyDescent="0.25">
      <c r="A14" s="11" t="s">
        <v>20</v>
      </c>
      <c r="B14" s="12">
        <v>8.16</v>
      </c>
      <c r="C14" s="13">
        <v>1302306.1835</v>
      </c>
      <c r="D14" s="14">
        <f t="shared" ref="D14:D23" si="6">C14/B14</f>
        <v>159596.34601715687</v>
      </c>
      <c r="E14" s="15">
        <f t="shared" ref="E14:E22" si="7">9.21*1715*B14</f>
        <v>128888.42400000001</v>
      </c>
      <c r="F14" s="16">
        <f t="shared" ref="F14:F23" si="8">E14/B14</f>
        <v>15795.150000000001</v>
      </c>
      <c r="G14" s="17">
        <f t="shared" ref="G14:G23" si="9">E14/C14</f>
        <v>9.8969371130226233E-2</v>
      </c>
      <c r="H14" s="18">
        <f t="shared" ref="H14:H22" si="10">C14+E14</f>
        <v>1431194.6075000002</v>
      </c>
      <c r="I14" s="19">
        <f t="shared" ref="I14:I23" si="11">H14/B14</f>
        <v>175391.49601715687</v>
      </c>
    </row>
    <row r="15" spans="1:9" ht="14.25" customHeight="1" x14ac:dyDescent="0.25">
      <c r="A15" s="11" t="s">
        <v>21</v>
      </c>
      <c r="B15" s="20">
        <v>0.06</v>
      </c>
      <c r="C15" s="13">
        <v>9085.3768</v>
      </c>
      <c r="D15" s="14">
        <f t="shared" si="6"/>
        <v>151422.94666666668</v>
      </c>
      <c r="E15" s="15">
        <f t="shared" si="7"/>
        <v>947.70900000000006</v>
      </c>
      <c r="F15" s="16">
        <f t="shared" si="8"/>
        <v>15795.150000000001</v>
      </c>
      <c r="G15" s="17">
        <f t="shared" si="9"/>
        <v>0.10431146895305432</v>
      </c>
      <c r="H15" s="18">
        <f t="shared" si="10"/>
        <v>10033.085800000001</v>
      </c>
      <c r="I15" s="19">
        <f t="shared" si="11"/>
        <v>167218.09666666668</v>
      </c>
    </row>
    <row r="16" spans="1:9" ht="14.25" customHeight="1" x14ac:dyDescent="0.25">
      <c r="A16" s="11" t="s">
        <v>22</v>
      </c>
      <c r="B16" s="12">
        <v>81.459999999999994</v>
      </c>
      <c r="C16" s="13">
        <v>11908196.183900004</v>
      </c>
      <c r="D16" s="14">
        <f t="shared" si="6"/>
        <v>146184.58364718888</v>
      </c>
      <c r="E16" s="15">
        <f t="shared" si="7"/>
        <v>1286672.919</v>
      </c>
      <c r="F16" s="16">
        <f t="shared" si="8"/>
        <v>15795.150000000001</v>
      </c>
      <c r="G16" s="17">
        <f t="shared" si="9"/>
        <v>0.10804935517770477</v>
      </c>
      <c r="H16" s="18">
        <f t="shared" si="10"/>
        <v>13194869.102900004</v>
      </c>
      <c r="I16" s="19">
        <f t="shared" si="11"/>
        <v>161979.73364718887</v>
      </c>
    </row>
    <row r="17" spans="1:9" ht="14.25" customHeight="1" x14ac:dyDescent="0.25">
      <c r="A17" s="11" t="s">
        <v>23</v>
      </c>
      <c r="B17" s="20">
        <v>0.06</v>
      </c>
      <c r="C17" s="13">
        <v>9085.3768</v>
      </c>
      <c r="D17" s="14">
        <f t="shared" si="6"/>
        <v>151422.94666666668</v>
      </c>
      <c r="E17" s="15">
        <f t="shared" si="7"/>
        <v>947.70900000000006</v>
      </c>
      <c r="F17" s="16">
        <f t="shared" si="8"/>
        <v>15795.150000000001</v>
      </c>
      <c r="G17" s="17">
        <f t="shared" si="9"/>
        <v>0.10431146895305432</v>
      </c>
      <c r="H17" s="18">
        <f t="shared" si="10"/>
        <v>10033.085800000001</v>
      </c>
      <c r="I17" s="19">
        <f t="shared" si="11"/>
        <v>167218.09666666668</v>
      </c>
    </row>
    <row r="18" spans="1:9" ht="14.25" customHeight="1" x14ac:dyDescent="0.25">
      <c r="A18" s="11" t="s">
        <v>24</v>
      </c>
      <c r="B18" s="12">
        <v>0.06</v>
      </c>
      <c r="C18" s="13">
        <v>9085.3768</v>
      </c>
      <c r="D18" s="14">
        <f t="shared" si="6"/>
        <v>151422.94666666668</v>
      </c>
      <c r="E18" s="15">
        <f t="shared" si="7"/>
        <v>947.70900000000006</v>
      </c>
      <c r="F18" s="16">
        <f t="shared" si="8"/>
        <v>15795.150000000001</v>
      </c>
      <c r="G18" s="17">
        <f t="shared" si="9"/>
        <v>0.10431146895305432</v>
      </c>
      <c r="H18" s="18">
        <f t="shared" si="10"/>
        <v>10033.085800000001</v>
      </c>
      <c r="I18" s="19">
        <f t="shared" si="11"/>
        <v>167218.09666666668</v>
      </c>
    </row>
    <row r="19" spans="1:9" ht="14.25" customHeight="1" x14ac:dyDescent="0.25">
      <c r="A19" s="11" t="s">
        <v>25</v>
      </c>
      <c r="B19" s="12">
        <v>1.5</v>
      </c>
      <c r="C19" s="13">
        <v>234049.3553</v>
      </c>
      <c r="D19" s="14">
        <f t="shared" si="6"/>
        <v>156032.90353333333</v>
      </c>
      <c r="E19" s="15">
        <f t="shared" si="7"/>
        <v>23692.725000000002</v>
      </c>
      <c r="F19" s="16">
        <f t="shared" si="8"/>
        <v>15795.150000000001</v>
      </c>
      <c r="G19" s="17">
        <f t="shared" si="9"/>
        <v>0.1012296101804302</v>
      </c>
      <c r="H19" s="18">
        <f t="shared" si="10"/>
        <v>257742.0803</v>
      </c>
      <c r="I19" s="19">
        <f t="shared" si="11"/>
        <v>171828.05353333332</v>
      </c>
    </row>
    <row r="20" spans="1:9" ht="14.25" customHeight="1" x14ac:dyDescent="0.25">
      <c r="A20" s="11" t="s">
        <v>26</v>
      </c>
      <c r="B20" s="12">
        <v>0.5</v>
      </c>
      <c r="C20" s="13">
        <v>77141.801800000001</v>
      </c>
      <c r="D20" s="14">
        <f t="shared" si="6"/>
        <v>154283.6036</v>
      </c>
      <c r="E20" s="15">
        <f t="shared" si="7"/>
        <v>7897.5750000000007</v>
      </c>
      <c r="F20" s="16">
        <f t="shared" si="8"/>
        <v>15795.150000000001</v>
      </c>
      <c r="G20" s="17">
        <f t="shared" si="9"/>
        <v>0.10237737278259944</v>
      </c>
      <c r="H20" s="18">
        <f t="shared" si="10"/>
        <v>85039.376799999998</v>
      </c>
      <c r="I20" s="19">
        <f t="shared" si="11"/>
        <v>170078.7536</v>
      </c>
    </row>
    <row r="21" spans="1:9" ht="14.25" customHeight="1" x14ac:dyDescent="0.25">
      <c r="A21" s="11" t="s">
        <v>27</v>
      </c>
      <c r="B21" s="12">
        <v>2</v>
      </c>
      <c r="C21" s="13">
        <v>232882.8584</v>
      </c>
      <c r="D21" s="14">
        <f t="shared" si="6"/>
        <v>116441.4292</v>
      </c>
      <c r="E21" s="15">
        <f t="shared" si="7"/>
        <v>31590.300000000003</v>
      </c>
      <c r="F21" s="16">
        <f t="shared" si="8"/>
        <v>15795.150000000001</v>
      </c>
      <c r="G21" s="17">
        <f t="shared" si="9"/>
        <v>0.13564888466690173</v>
      </c>
      <c r="H21" s="18">
        <f t="shared" si="10"/>
        <v>264473.15840000001</v>
      </c>
      <c r="I21" s="19">
        <f t="shared" si="11"/>
        <v>132236.57920000001</v>
      </c>
    </row>
    <row r="22" spans="1:9" ht="14.25" customHeight="1" thickBot="1" x14ac:dyDescent="0.3">
      <c r="A22" s="47" t="s">
        <v>28</v>
      </c>
      <c r="B22" s="48">
        <v>13</v>
      </c>
      <c r="C22" s="49">
        <v>1274000</v>
      </c>
      <c r="D22" s="50">
        <f t="shared" si="6"/>
        <v>98000</v>
      </c>
      <c r="E22" s="51">
        <f t="shared" si="7"/>
        <v>205336.95</v>
      </c>
      <c r="F22" s="52">
        <f t="shared" si="8"/>
        <v>15795.150000000001</v>
      </c>
      <c r="G22" s="53">
        <f t="shared" si="9"/>
        <v>0.16117500000000001</v>
      </c>
      <c r="H22" s="54">
        <f t="shared" si="10"/>
        <v>1479336.95</v>
      </c>
      <c r="I22" s="55">
        <f t="shared" si="11"/>
        <v>113795.15</v>
      </c>
    </row>
    <row r="23" spans="1:9" ht="14.25" customHeight="1" thickTop="1" thickBot="1" x14ac:dyDescent="0.3">
      <c r="A23" s="56" t="s">
        <v>29</v>
      </c>
      <c r="B23" s="57">
        <f>SUM(B4:B22)-B12</f>
        <v>963.31</v>
      </c>
      <c r="C23" s="58">
        <f>SUM(C4:C22)-C12</f>
        <v>131071153.8682</v>
      </c>
      <c r="D23" s="59">
        <f t="shared" si="6"/>
        <v>136063.31696774662</v>
      </c>
      <c r="E23" s="60">
        <f>SUM(E4:E22)-E12</f>
        <v>15215625.946500001</v>
      </c>
      <c r="F23" s="61">
        <f t="shared" si="8"/>
        <v>15795.150000000003</v>
      </c>
      <c r="G23" s="62">
        <f t="shared" si="9"/>
        <v>0.11608676278077354</v>
      </c>
      <c r="H23" s="63">
        <f>SUM(H4:H22)-H12</f>
        <v>146286779.81469989</v>
      </c>
      <c r="I23" s="64">
        <f t="shared" si="11"/>
        <v>151858.46696774653</v>
      </c>
    </row>
    <row r="25" spans="1:9" x14ac:dyDescent="0.25">
      <c r="A25" s="65" t="s">
        <v>30</v>
      </c>
    </row>
    <row r="26" spans="1:9" x14ac:dyDescent="0.25">
      <c r="A26" s="65" t="s">
        <v>31</v>
      </c>
    </row>
    <row r="27" spans="1:9" x14ac:dyDescent="0.25">
      <c r="A27" s="65" t="s">
        <v>32</v>
      </c>
    </row>
  </sheetData>
  <mergeCells count="3">
    <mergeCell ref="C2:D2"/>
    <mergeCell ref="E2:G2"/>
    <mergeCell ref="H2:I2"/>
  </mergeCells>
  <pageMargins left="0.7" right="0.7" top="0.75" bottom="0.75" header="0.3" footer="0.3"/>
  <pageSetup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AMCOM Overview</vt:lpstr>
      <vt:lpstr>AMCOM HQDA Rate Control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Bruno, Wayne S CIV USA</dc:creator>
  <cp:lastModifiedBy>AT&amp;T Government Solutions, Inc.</cp:lastModifiedBy>
  <cp:lastPrinted>2020-09-03T16:42:57Z</cp:lastPrinted>
  <dcterms:created xsi:type="dcterms:W3CDTF">2020-09-03T14:30:56Z</dcterms:created>
  <dcterms:modified xsi:type="dcterms:W3CDTF">2020-09-14T14:15:59Z</dcterms:modified>
</cp:coreProperties>
</file>