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edrie.e.brown\Documents\"/>
    </mc:Choice>
  </mc:AlternateContent>
  <xr:revisionPtr revIDLastSave="0" documentId="13_ncr:1_{470982CE-501A-4D48-A8D1-06D4C3336641}" xr6:coauthVersionLast="47" xr6:coauthVersionMax="47" xr10:uidLastSave="{00000000-0000-0000-0000-000000000000}"/>
  <bookViews>
    <workbookView xWindow="-108" yWindow="60" windowWidth="23256" windowHeight="12408" activeTab="1" xr2:uid="{69B320B6-DBC3-4A83-A5A1-A86602B9F44B}"/>
  </bookViews>
  <sheets>
    <sheet name="ATEC OVERVIEW" sheetId="5" r:id="rId1"/>
    <sheet name="RTC FY24" sheetId="1" r:id="rId2"/>
    <sheet name="YT C-IED FY24" sheetId="7" r:id="rId3"/>
    <sheet name="YT C-sUAS FY24" sheetId="8" r:id="rId4"/>
    <sheet name="WSMR LBTS FY24" sheetId="3" r:id="rId5"/>
  </sheets>
  <definedNames>
    <definedName name="_xlnm.Print_Area" localSheetId="4">'WSMR LBTS FY24'!#REF!</definedName>
    <definedName name="_xlnm.Print_Area" localSheetId="2">'YT C-IED FY24'!$A$1:$AH$60</definedName>
    <definedName name="_xlnm.Print_Area" localSheetId="3">'YT C-sUAS FY24'!$A$1:$AG$59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62" i="7" l="1"/>
  <c r="G64" i="7" s="1"/>
  <c r="AC62" i="7"/>
  <c r="AA62" i="7"/>
  <c r="Y62" i="7"/>
  <c r="W62" i="7"/>
  <c r="U62" i="7"/>
  <c r="S62" i="7"/>
  <c r="Q62" i="7"/>
  <c r="O62" i="7"/>
  <c r="M62" i="7"/>
  <c r="K62" i="7"/>
  <c r="I62" i="7"/>
  <c r="G62" i="7"/>
  <c r="H61" i="8"/>
  <c r="F61" i="8"/>
  <c r="F63" i="8"/>
  <c r="AC61" i="8"/>
  <c r="AB61" i="8"/>
  <c r="Z61" i="8"/>
  <c r="X61" i="8"/>
  <c r="V61" i="8"/>
  <c r="T61" i="8"/>
  <c r="R61" i="8"/>
  <c r="P61" i="8"/>
  <c r="N61" i="8"/>
  <c r="L61" i="8"/>
  <c r="J61" i="8"/>
  <c r="AE61" i="3" l="1"/>
  <c r="AD61" i="3"/>
  <c r="AB61" i="3"/>
  <c r="AA61" i="3"/>
  <c r="Z61" i="3"/>
  <c r="W61" i="3"/>
  <c r="V61" i="3"/>
  <c r="U61" i="3"/>
  <c r="S61" i="3"/>
  <c r="Q61" i="3"/>
  <c r="O61" i="3"/>
  <c r="N61" i="3"/>
  <c r="M61" i="3"/>
  <c r="K61" i="3"/>
  <c r="J61" i="3"/>
  <c r="I61" i="3"/>
  <c r="G61" i="3"/>
  <c r="E61" i="3"/>
  <c r="AE60" i="3"/>
  <c r="AC60" i="3"/>
  <c r="AC61" i="3" s="1"/>
  <c r="AA60" i="3"/>
  <c r="X60" i="3"/>
  <c r="X61" i="3" s="1"/>
  <c r="V60" i="3"/>
  <c r="T60" i="3"/>
  <c r="T61" i="3" s="1"/>
  <c r="R60" i="3"/>
  <c r="R61" i="3" s="1"/>
  <c r="P60" i="3"/>
  <c r="P61" i="3" s="1"/>
  <c r="N60" i="3"/>
  <c r="L60" i="3"/>
  <c r="L61" i="3" s="1"/>
  <c r="J60" i="3"/>
  <c r="H60" i="3"/>
  <c r="H61" i="3" s="1"/>
  <c r="AD59" i="3"/>
  <c r="AB59" i="3"/>
  <c r="AA59" i="3"/>
  <c r="Z59" i="3"/>
  <c r="W59" i="3"/>
  <c r="U59" i="3"/>
  <c r="S59" i="3"/>
  <c r="R59" i="3"/>
  <c r="Q59" i="3"/>
  <c r="O59" i="3"/>
  <c r="M59" i="3"/>
  <c r="K59" i="3"/>
  <c r="J59" i="3"/>
  <c r="I59" i="3"/>
  <c r="G59" i="3"/>
  <c r="E59" i="3"/>
  <c r="AE58" i="3"/>
  <c r="AC58" i="3"/>
  <c r="AA58" i="3"/>
  <c r="X58" i="3"/>
  <c r="V58" i="3"/>
  <c r="T58" i="3"/>
  <c r="R58" i="3"/>
  <c r="P58" i="3"/>
  <c r="N58" i="3"/>
  <c r="L58" i="3"/>
  <c r="J58" i="3"/>
  <c r="H58" i="3"/>
  <c r="AF58" i="3" s="1"/>
  <c r="AE57" i="3"/>
  <c r="AC57" i="3"/>
  <c r="AA57" i="3"/>
  <c r="X57" i="3"/>
  <c r="V57" i="3"/>
  <c r="T57" i="3"/>
  <c r="R57" i="3"/>
  <c r="P57" i="3"/>
  <c r="N57" i="3"/>
  <c r="L57" i="3"/>
  <c r="J57" i="3"/>
  <c r="H57" i="3"/>
  <c r="AF57" i="3" s="1"/>
  <c r="AE56" i="3"/>
  <c r="AE59" i="3" s="1"/>
  <c r="AC56" i="3"/>
  <c r="AA56" i="3"/>
  <c r="X56" i="3"/>
  <c r="V56" i="3"/>
  <c r="V59" i="3" s="1"/>
  <c r="T56" i="3"/>
  <c r="R56" i="3"/>
  <c r="P56" i="3"/>
  <c r="N56" i="3"/>
  <c r="N59" i="3" s="1"/>
  <c r="L56" i="3"/>
  <c r="J56" i="3"/>
  <c r="H56" i="3"/>
  <c r="AF55" i="3"/>
  <c r="AD55" i="3"/>
  <c r="AC55" i="3"/>
  <c r="AB55" i="3"/>
  <c r="Z55" i="3"/>
  <c r="X55" i="3"/>
  <c r="W55" i="3"/>
  <c r="U55" i="3"/>
  <c r="T55" i="3"/>
  <c r="S55" i="3"/>
  <c r="Q55" i="3"/>
  <c r="P55" i="3"/>
  <c r="O55" i="3"/>
  <c r="M55" i="3"/>
  <c r="L55" i="3"/>
  <c r="K55" i="3"/>
  <c r="I55" i="3"/>
  <c r="H55" i="3"/>
  <c r="G55" i="3"/>
  <c r="E55" i="3"/>
  <c r="AE54" i="3"/>
  <c r="AC54" i="3"/>
  <c r="AA54" i="3"/>
  <c r="X54" i="3"/>
  <c r="V54" i="3"/>
  <c r="T54" i="3"/>
  <c r="R54" i="3"/>
  <c r="P54" i="3"/>
  <c r="N54" i="3"/>
  <c r="L54" i="3"/>
  <c r="J54" i="3"/>
  <c r="H54" i="3"/>
  <c r="AE53" i="3"/>
  <c r="AC53" i="3"/>
  <c r="AA53" i="3"/>
  <c r="X53" i="3"/>
  <c r="V53" i="3"/>
  <c r="T53" i="3"/>
  <c r="R53" i="3"/>
  <c r="P53" i="3"/>
  <c r="N53" i="3"/>
  <c r="L53" i="3"/>
  <c r="J53" i="3"/>
  <c r="H53" i="3"/>
  <c r="AE52" i="3"/>
  <c r="AE55" i="3" s="1"/>
  <c r="AC52" i="3"/>
  <c r="AA52" i="3"/>
  <c r="AA55" i="3" s="1"/>
  <c r="X52" i="3"/>
  <c r="V52" i="3"/>
  <c r="V55" i="3" s="1"/>
  <c r="T52" i="3"/>
  <c r="R52" i="3"/>
  <c r="R55" i="3" s="1"/>
  <c r="P52" i="3"/>
  <c r="N52" i="3"/>
  <c r="N55" i="3" s="1"/>
  <c r="L52" i="3"/>
  <c r="J52" i="3"/>
  <c r="J55" i="3" s="1"/>
  <c r="H52" i="3"/>
  <c r="AE50" i="3"/>
  <c r="AD50" i="3"/>
  <c r="AB50" i="3"/>
  <c r="Z50" i="3"/>
  <c r="W50" i="3"/>
  <c r="V50" i="3"/>
  <c r="U50" i="3"/>
  <c r="S50" i="3"/>
  <c r="Q50" i="3"/>
  <c r="O50" i="3"/>
  <c r="N50" i="3"/>
  <c r="M50" i="3"/>
  <c r="K50" i="3"/>
  <c r="I50" i="3"/>
  <c r="G50" i="3"/>
  <c r="E50" i="3"/>
  <c r="AE49" i="3"/>
  <c r="AC49" i="3"/>
  <c r="AC50" i="3" s="1"/>
  <c r="AA49" i="3"/>
  <c r="AA50" i="3" s="1"/>
  <c r="X49" i="3"/>
  <c r="X50" i="3" s="1"/>
  <c r="V49" i="3"/>
  <c r="T49" i="3"/>
  <c r="T50" i="3" s="1"/>
  <c r="R49" i="3"/>
  <c r="R50" i="3" s="1"/>
  <c r="P49" i="3"/>
  <c r="P50" i="3" s="1"/>
  <c r="N49" i="3"/>
  <c r="L49" i="3"/>
  <c r="L50" i="3" s="1"/>
  <c r="J49" i="3"/>
  <c r="J50" i="3" s="1"/>
  <c r="H49" i="3"/>
  <c r="H50" i="3" s="1"/>
  <c r="AF47" i="3"/>
  <c r="AD47" i="3"/>
  <c r="AC47" i="3"/>
  <c r="AB47" i="3"/>
  <c r="Z47" i="3"/>
  <c r="W47" i="3"/>
  <c r="U47" i="3"/>
  <c r="T47" i="3"/>
  <c r="S47" i="3"/>
  <c r="Q47" i="3"/>
  <c r="O47" i="3"/>
  <c r="M47" i="3"/>
  <c r="L47" i="3"/>
  <c r="K47" i="3"/>
  <c r="I47" i="3"/>
  <c r="G47" i="3"/>
  <c r="E47" i="3"/>
  <c r="AE46" i="3"/>
  <c r="AE47" i="3" s="1"/>
  <c r="AC46" i="3"/>
  <c r="AA46" i="3"/>
  <c r="AA47" i="3" s="1"/>
  <c r="X46" i="3"/>
  <c r="X47" i="3" s="1"/>
  <c r="V46" i="3"/>
  <c r="V47" i="3" s="1"/>
  <c r="T46" i="3"/>
  <c r="R46" i="3"/>
  <c r="R47" i="3" s="1"/>
  <c r="P46" i="3"/>
  <c r="P47" i="3" s="1"/>
  <c r="N46" i="3"/>
  <c r="N47" i="3" s="1"/>
  <c r="L46" i="3"/>
  <c r="J46" i="3"/>
  <c r="J47" i="3" s="1"/>
  <c r="H46" i="3"/>
  <c r="H47" i="3" s="1"/>
  <c r="AD44" i="3"/>
  <c r="AB44" i="3"/>
  <c r="Z44" i="3"/>
  <c r="X44" i="3"/>
  <c r="W44" i="3"/>
  <c r="U44" i="3"/>
  <c r="S44" i="3"/>
  <c r="Q44" i="3"/>
  <c r="P44" i="3"/>
  <c r="O44" i="3"/>
  <c r="M44" i="3"/>
  <c r="K44" i="3"/>
  <c r="I44" i="3"/>
  <c r="H44" i="3"/>
  <c r="G44" i="3"/>
  <c r="E44" i="3"/>
  <c r="AE43" i="3"/>
  <c r="AC43" i="3"/>
  <c r="AC44" i="3" s="1"/>
  <c r="AA43" i="3"/>
  <c r="X43" i="3"/>
  <c r="V43" i="3"/>
  <c r="T43" i="3"/>
  <c r="T44" i="3" s="1"/>
  <c r="R43" i="3"/>
  <c r="P43" i="3"/>
  <c r="N43" i="3"/>
  <c r="L43" i="3"/>
  <c r="L44" i="3" s="1"/>
  <c r="J43" i="3"/>
  <c r="H43" i="3"/>
  <c r="AE42" i="3"/>
  <c r="AE44" i="3" s="1"/>
  <c r="AC42" i="3"/>
  <c r="AA42" i="3"/>
  <c r="AA44" i="3" s="1"/>
  <c r="X42" i="3"/>
  <c r="V42" i="3"/>
  <c r="V44" i="3" s="1"/>
  <c r="T42" i="3"/>
  <c r="R42" i="3"/>
  <c r="R44" i="3" s="1"/>
  <c r="P42" i="3"/>
  <c r="N42" i="3"/>
  <c r="N44" i="3" s="1"/>
  <c r="L42" i="3"/>
  <c r="J42" i="3"/>
  <c r="J44" i="3" s="1"/>
  <c r="H42" i="3"/>
  <c r="AF42" i="3" s="1"/>
  <c r="AD40" i="3"/>
  <c r="AC40" i="3"/>
  <c r="AB40" i="3"/>
  <c r="Z40" i="3"/>
  <c r="W40" i="3"/>
  <c r="U40" i="3"/>
  <c r="T40" i="3"/>
  <c r="S40" i="3"/>
  <c r="Q40" i="3"/>
  <c r="O40" i="3"/>
  <c r="M40" i="3"/>
  <c r="L40" i="3"/>
  <c r="K40" i="3"/>
  <c r="I40" i="3"/>
  <c r="G40" i="3"/>
  <c r="E40" i="3"/>
  <c r="AE39" i="3"/>
  <c r="AC39" i="3"/>
  <c r="AA39" i="3"/>
  <c r="X39" i="3"/>
  <c r="V39" i="3"/>
  <c r="T39" i="3"/>
  <c r="R39" i="3"/>
  <c r="P39" i="3"/>
  <c r="N39" i="3"/>
  <c r="L39" i="3"/>
  <c r="J39" i="3"/>
  <c r="H39" i="3"/>
  <c r="X38" i="3"/>
  <c r="V38" i="3"/>
  <c r="T38" i="3"/>
  <c r="R38" i="3"/>
  <c r="P38" i="3"/>
  <c r="N38" i="3"/>
  <c r="L38" i="3"/>
  <c r="J38" i="3"/>
  <c r="H38" i="3"/>
  <c r="AE37" i="3"/>
  <c r="AC37" i="3"/>
  <c r="AA37" i="3"/>
  <c r="X37" i="3"/>
  <c r="X40" i="3" s="1"/>
  <c r="V37" i="3"/>
  <c r="T37" i="3"/>
  <c r="R37" i="3"/>
  <c r="P37" i="3"/>
  <c r="P40" i="3" s="1"/>
  <c r="N37" i="3"/>
  <c r="L37" i="3"/>
  <c r="J37" i="3"/>
  <c r="H37" i="3"/>
  <c r="H40" i="3" s="1"/>
  <c r="AE36" i="3"/>
  <c r="AE40" i="3" s="1"/>
  <c r="AC36" i="3"/>
  <c r="AA36" i="3"/>
  <c r="AA40" i="3" s="1"/>
  <c r="X36" i="3"/>
  <c r="V36" i="3"/>
  <c r="V40" i="3" s="1"/>
  <c r="T36" i="3"/>
  <c r="R36" i="3"/>
  <c r="R40" i="3" s="1"/>
  <c r="P36" i="3"/>
  <c r="N36" i="3"/>
  <c r="N40" i="3" s="1"/>
  <c r="L36" i="3"/>
  <c r="J36" i="3"/>
  <c r="J40" i="3" s="1"/>
  <c r="H36" i="3"/>
  <c r="AD34" i="3"/>
  <c r="AB34" i="3"/>
  <c r="Z34" i="3"/>
  <c r="W34" i="3"/>
  <c r="V34" i="3"/>
  <c r="U34" i="3"/>
  <c r="S34" i="3"/>
  <c r="Q34" i="3"/>
  <c r="O34" i="3"/>
  <c r="M34" i="3"/>
  <c r="K34" i="3"/>
  <c r="I34" i="3"/>
  <c r="G34" i="3"/>
  <c r="E34" i="3"/>
  <c r="AE33" i="3"/>
  <c r="AC33" i="3"/>
  <c r="AA33" i="3"/>
  <c r="X33" i="3"/>
  <c r="V33" i="3"/>
  <c r="T33" i="3"/>
  <c r="R33" i="3"/>
  <c r="P33" i="3"/>
  <c r="N33" i="3"/>
  <c r="L33" i="3"/>
  <c r="J33" i="3"/>
  <c r="H33" i="3"/>
  <c r="AF33" i="3" s="1"/>
  <c r="AE32" i="3"/>
  <c r="AC32" i="3"/>
  <c r="AA32" i="3"/>
  <c r="AA34" i="3" s="1"/>
  <c r="X32" i="3"/>
  <c r="V32" i="3"/>
  <c r="T32" i="3"/>
  <c r="R32" i="3"/>
  <c r="R34" i="3" s="1"/>
  <c r="P32" i="3"/>
  <c r="N32" i="3"/>
  <c r="L32" i="3"/>
  <c r="J32" i="3"/>
  <c r="J34" i="3" s="1"/>
  <c r="H32" i="3"/>
  <c r="AE31" i="3"/>
  <c r="AE34" i="3" s="1"/>
  <c r="AC31" i="3"/>
  <c r="AA31" i="3"/>
  <c r="X31" i="3"/>
  <c r="V31" i="3"/>
  <c r="T31" i="3"/>
  <c r="R31" i="3"/>
  <c r="P31" i="3"/>
  <c r="N31" i="3"/>
  <c r="N34" i="3" s="1"/>
  <c r="L31" i="3"/>
  <c r="J31" i="3"/>
  <c r="H31" i="3"/>
  <c r="AE30" i="3"/>
  <c r="AC30" i="3"/>
  <c r="AC34" i="3" s="1"/>
  <c r="AA30" i="3"/>
  <c r="X30" i="3"/>
  <c r="X34" i="3" s="1"/>
  <c r="V30" i="3"/>
  <c r="T30" i="3"/>
  <c r="T34" i="3" s="1"/>
  <c r="R30" i="3"/>
  <c r="P30" i="3"/>
  <c r="P34" i="3" s="1"/>
  <c r="N30" i="3"/>
  <c r="L30" i="3"/>
  <c r="L34" i="3" s="1"/>
  <c r="J30" i="3"/>
  <c r="H30" i="3"/>
  <c r="H34" i="3" s="1"/>
  <c r="AD28" i="3"/>
  <c r="AB28" i="3"/>
  <c r="Z28" i="3"/>
  <c r="X28" i="3"/>
  <c r="W28" i="3"/>
  <c r="U28" i="3"/>
  <c r="T28" i="3"/>
  <c r="S28" i="3"/>
  <c r="Q28" i="3"/>
  <c r="P28" i="3"/>
  <c r="O28" i="3"/>
  <c r="M28" i="3"/>
  <c r="K28" i="3"/>
  <c r="I28" i="3"/>
  <c r="H28" i="3"/>
  <c r="G28" i="3"/>
  <c r="E28" i="3"/>
  <c r="AE27" i="3"/>
  <c r="AC27" i="3"/>
  <c r="AA27" i="3"/>
  <c r="X27" i="3"/>
  <c r="V27" i="3"/>
  <c r="R27" i="3"/>
  <c r="P27" i="3"/>
  <c r="N27" i="3"/>
  <c r="L27" i="3"/>
  <c r="J27" i="3"/>
  <c r="AF27" i="3" s="1"/>
  <c r="H27" i="3"/>
  <c r="AE26" i="3"/>
  <c r="AC26" i="3"/>
  <c r="AA26" i="3"/>
  <c r="X26" i="3"/>
  <c r="V26" i="3"/>
  <c r="R26" i="3"/>
  <c r="P26" i="3"/>
  <c r="N26" i="3"/>
  <c r="L26" i="3"/>
  <c r="J26" i="3"/>
  <c r="H26" i="3"/>
  <c r="AE25" i="3"/>
  <c r="AC25" i="3"/>
  <c r="AA25" i="3"/>
  <c r="X25" i="3"/>
  <c r="V25" i="3"/>
  <c r="R25" i="3"/>
  <c r="P25" i="3"/>
  <c r="N25" i="3"/>
  <c r="L25" i="3"/>
  <c r="J25" i="3"/>
  <c r="AF25" i="3" s="1"/>
  <c r="H25" i="3"/>
  <c r="AE24" i="3"/>
  <c r="AC24" i="3"/>
  <c r="AA24" i="3"/>
  <c r="X24" i="3"/>
  <c r="V24" i="3"/>
  <c r="R24" i="3"/>
  <c r="P24" i="3"/>
  <c r="N24" i="3"/>
  <c r="L24" i="3"/>
  <c r="J24" i="3"/>
  <c r="H24" i="3"/>
  <c r="AE23" i="3"/>
  <c r="AC23" i="3"/>
  <c r="AA23" i="3"/>
  <c r="X23" i="3"/>
  <c r="V23" i="3"/>
  <c r="R23" i="3"/>
  <c r="P23" i="3"/>
  <c r="N23" i="3"/>
  <c r="L23" i="3"/>
  <c r="J23" i="3"/>
  <c r="AF23" i="3" s="1"/>
  <c r="H23" i="3"/>
  <c r="AE22" i="3"/>
  <c r="AC22" i="3"/>
  <c r="AC28" i="3" s="1"/>
  <c r="AA22" i="3"/>
  <c r="AA28" i="3" s="1"/>
  <c r="X22" i="3"/>
  <c r="V22" i="3"/>
  <c r="R22" i="3"/>
  <c r="P22" i="3"/>
  <c r="N22" i="3"/>
  <c r="N28" i="3" s="1"/>
  <c r="L22" i="3"/>
  <c r="L28" i="3" s="1"/>
  <c r="J22" i="3"/>
  <c r="H22" i="3"/>
  <c r="AD20" i="3"/>
  <c r="AB20" i="3"/>
  <c r="Z20" i="3"/>
  <c r="W20" i="3"/>
  <c r="U20" i="3"/>
  <c r="U64" i="3" s="1"/>
  <c r="S20" i="3"/>
  <c r="Q20" i="3"/>
  <c r="O20" i="3"/>
  <c r="M20" i="3"/>
  <c r="M64" i="3" s="1"/>
  <c r="K20" i="3"/>
  <c r="I20" i="3"/>
  <c r="G20" i="3"/>
  <c r="AE19" i="3"/>
  <c r="AC19" i="3"/>
  <c r="AA19" i="3"/>
  <c r="U19" i="3"/>
  <c r="L19" i="3"/>
  <c r="J19" i="3"/>
  <c r="AF19" i="3" s="1"/>
  <c r="H19" i="3"/>
  <c r="AE18" i="3"/>
  <c r="AC18" i="3"/>
  <c r="AA18" i="3"/>
  <c r="L18" i="3"/>
  <c r="J18" i="3"/>
  <c r="H18" i="3"/>
  <c r="AF18" i="3" s="1"/>
  <c r="AE17" i="3"/>
  <c r="AC17" i="3"/>
  <c r="AA17" i="3"/>
  <c r="L17" i="3"/>
  <c r="J17" i="3"/>
  <c r="H17" i="3"/>
  <c r="AE16" i="3"/>
  <c r="AC16" i="3"/>
  <c r="AA16" i="3"/>
  <c r="L16" i="3"/>
  <c r="AF16" i="3" s="1"/>
  <c r="J16" i="3"/>
  <c r="H16" i="3"/>
  <c r="AE15" i="3"/>
  <c r="AE20" i="3" s="1"/>
  <c r="AC15" i="3"/>
  <c r="AA15" i="3"/>
  <c r="AA20" i="3" s="1"/>
  <c r="L15" i="3"/>
  <c r="J15" i="3"/>
  <c r="AF15" i="3" s="1"/>
  <c r="H15" i="3"/>
  <c r="AE14" i="3"/>
  <c r="AC14" i="3"/>
  <c r="AC20" i="3" s="1"/>
  <c r="AA14" i="3"/>
  <c r="L14" i="3"/>
  <c r="L20" i="3" s="1"/>
  <c r="J14" i="3"/>
  <c r="J20" i="3" s="1"/>
  <c r="H14" i="3"/>
  <c r="H20" i="3" s="1"/>
  <c r="AD12" i="3"/>
  <c r="AB12" i="3"/>
  <c r="Z12" i="3"/>
  <c r="W12" i="3"/>
  <c r="U12" i="3"/>
  <c r="S12" i="3"/>
  <c r="Q12" i="3"/>
  <c r="O12" i="3"/>
  <c r="M12" i="3"/>
  <c r="K12" i="3"/>
  <c r="I12" i="3"/>
  <c r="G12" i="3"/>
  <c r="AE11" i="3"/>
  <c r="AC11" i="3"/>
  <c r="AA11" i="3"/>
  <c r="L11" i="3"/>
  <c r="AF11" i="3" s="1"/>
  <c r="J11" i="3"/>
  <c r="H11" i="3"/>
  <c r="AF10" i="3"/>
  <c r="AE10" i="3"/>
  <c r="AC10" i="3"/>
  <c r="AA10" i="3"/>
  <c r="L10" i="3"/>
  <c r="J10" i="3"/>
  <c r="H10" i="3"/>
  <c r="AE9" i="3"/>
  <c r="AC9" i="3"/>
  <c r="AA9" i="3"/>
  <c r="L9" i="3"/>
  <c r="J9" i="3"/>
  <c r="H9" i="3"/>
  <c r="AF9" i="3" s="1"/>
  <c r="AE8" i="3"/>
  <c r="AC8" i="3"/>
  <c r="AA8" i="3"/>
  <c r="L8" i="3"/>
  <c r="J8" i="3"/>
  <c r="H8" i="3"/>
  <c r="AE7" i="3"/>
  <c r="AC7" i="3"/>
  <c r="AC12" i="3" s="1"/>
  <c r="AA7" i="3"/>
  <c r="L7" i="3"/>
  <c r="J7" i="3"/>
  <c r="H7" i="3"/>
  <c r="H12" i="3" s="1"/>
  <c r="AE6" i="3"/>
  <c r="AE12" i="3" s="1"/>
  <c r="AC6" i="3"/>
  <c r="AA6" i="3"/>
  <c r="AA12" i="3" s="1"/>
  <c r="L6" i="3"/>
  <c r="L12" i="3" s="1"/>
  <c r="J6" i="3"/>
  <c r="AF6" i="3" s="1"/>
  <c r="H6" i="3"/>
  <c r="Y5" i="3"/>
  <c r="AA62" i="3" l="1"/>
  <c r="AA66" i="3" s="1"/>
  <c r="J12" i="3"/>
  <c r="AF17" i="3"/>
  <c r="O64" i="3"/>
  <c r="W64" i="3"/>
  <c r="AF64" i="3" s="1"/>
  <c r="J28" i="3"/>
  <c r="J62" i="3" s="1"/>
  <c r="J66" i="3" s="1"/>
  <c r="AF22" i="3"/>
  <c r="R28" i="3"/>
  <c r="R62" i="3" s="1"/>
  <c r="R66" i="3" s="1"/>
  <c r="AF26" i="3"/>
  <c r="AF39" i="3"/>
  <c r="L59" i="3"/>
  <c r="T59" i="3"/>
  <c r="AC59" i="3"/>
  <c r="V62" i="3"/>
  <c r="V66" i="3" s="1"/>
  <c r="AF7" i="3"/>
  <c r="AF12" i="3" s="1"/>
  <c r="AG5" i="3" s="1"/>
  <c r="AF14" i="3"/>
  <c r="AF20" i="3" s="1"/>
  <c r="Q64" i="3"/>
  <c r="V28" i="3"/>
  <c r="AE28" i="3"/>
  <c r="AF30" i="3"/>
  <c r="AF34" i="3" s="1"/>
  <c r="AF43" i="3"/>
  <c r="AF44" i="3" s="1"/>
  <c r="L62" i="3"/>
  <c r="L66" i="3" s="1"/>
  <c r="T62" i="3"/>
  <c r="AC62" i="3"/>
  <c r="AC66" i="3" s="1"/>
  <c r="AF8" i="3"/>
  <c r="S64" i="3"/>
  <c r="AF24" i="3"/>
  <c r="AF31" i="3"/>
  <c r="AF32" i="3"/>
  <c r="AF36" i="3"/>
  <c r="AF37" i="3"/>
  <c r="AF49" i="3"/>
  <c r="AF50" i="3" s="1"/>
  <c r="AG46" i="3" s="1"/>
  <c r="H59" i="3"/>
  <c r="H62" i="3" s="1"/>
  <c r="H66" i="3" s="1"/>
  <c r="P59" i="3"/>
  <c r="P62" i="3" s="1"/>
  <c r="P66" i="3" s="1"/>
  <c r="X59" i="3"/>
  <c r="X62" i="3" s="1"/>
  <c r="X66" i="3" s="1"/>
  <c r="AF56" i="3"/>
  <c r="AF59" i="3" s="1"/>
  <c r="AG56" i="3" s="1"/>
  <c r="N62" i="3"/>
  <c r="N66" i="3" s="1"/>
  <c r="AE62" i="3"/>
  <c r="AE66" i="3" s="1"/>
  <c r="AF60" i="3"/>
  <c r="AF61" i="3" s="1"/>
  <c r="AG60" i="3" l="1"/>
  <c r="AF40" i="3"/>
  <c r="T66" i="3"/>
  <c r="AF28" i="3"/>
  <c r="AG21" i="3" l="1"/>
  <c r="AF62" i="3"/>
  <c r="AF66" i="3" s="1"/>
</calcChain>
</file>

<file path=xl/sharedStrings.xml><?xml version="1.0" encoding="utf-8"?>
<sst xmlns="http://schemas.openxmlformats.org/spreadsheetml/2006/main" count="441" uniqueCount="175">
  <si>
    <t>Tier</t>
  </si>
  <si>
    <t>Directorate</t>
  </si>
  <si>
    <t>FY23 Rate</t>
  </si>
  <si>
    <t>Tier 1</t>
  </si>
  <si>
    <t>HQ/CS+</t>
  </si>
  <si>
    <t>Tier 2</t>
  </si>
  <si>
    <t>AFTD High</t>
  </si>
  <si>
    <t>AFTD Low</t>
  </si>
  <si>
    <t>ECTD High</t>
  </si>
  <si>
    <t>ECTD Low</t>
  </si>
  <si>
    <t>MSTD High</t>
  </si>
  <si>
    <t>MSTD Low</t>
  </si>
  <si>
    <t>TPID</t>
  </si>
  <si>
    <t>AMMO</t>
  </si>
  <si>
    <t>RTC Average</t>
  </si>
  <si>
    <t>Indirect Rates per Labor Hour</t>
  </si>
  <si>
    <t>Monthly Cost &amp; Paid Totals</t>
  </si>
  <si>
    <t>$$$/hour</t>
  </si>
  <si>
    <t xml:space="preserve"> </t>
  </si>
  <si>
    <t>GVT Labor</t>
  </si>
  <si>
    <t>RSSC Analyst</t>
  </si>
  <si>
    <t>RSSC Field Engr Tech</t>
  </si>
  <si>
    <t>RSSC Engr</t>
  </si>
  <si>
    <t>Contract Labor</t>
  </si>
  <si>
    <t>HOURS</t>
  </si>
  <si>
    <t>LABOR</t>
  </si>
  <si>
    <t>$$$/year</t>
  </si>
  <si>
    <t>Belarc BelManage Maint</t>
  </si>
  <si>
    <t>Kiwi Syslog Maint</t>
  </si>
  <si>
    <t>Labview</t>
  </si>
  <si>
    <t>Licenses</t>
  </si>
  <si>
    <t>ACTEN Radios</t>
  </si>
  <si>
    <t>ACTEN Radio Cotnract</t>
  </si>
  <si>
    <t>Contracts</t>
  </si>
  <si>
    <t>$$$</t>
  </si>
  <si>
    <t>EME part and materials</t>
  </si>
  <si>
    <t>$$$/qtr</t>
  </si>
  <si>
    <t>Trailer Repair</t>
  </si>
  <si>
    <t>$$$/0cc</t>
  </si>
  <si>
    <t>Generator part and material</t>
  </si>
  <si>
    <t>ACTEN parts &amp; maint</t>
  </si>
  <si>
    <t>RI Device Materials</t>
  </si>
  <si>
    <t>Non Labor Costs</t>
  </si>
  <si>
    <t>Costs</t>
  </si>
  <si>
    <t>Cost</t>
  </si>
  <si>
    <t>QTY</t>
  </si>
  <si>
    <t>Unit</t>
  </si>
  <si>
    <t>Expense</t>
  </si>
  <si>
    <t>Expense Item</t>
  </si>
  <si>
    <t>Comments and Assumptions</t>
  </si>
  <si>
    <t>Yearly</t>
  </si>
  <si>
    <t>September</t>
  </si>
  <si>
    <t>August</t>
  </si>
  <si>
    <t>July</t>
  </si>
  <si>
    <t>June</t>
  </si>
  <si>
    <t>May</t>
  </si>
  <si>
    <t>April</t>
  </si>
  <si>
    <t>March</t>
  </si>
  <si>
    <t>February</t>
  </si>
  <si>
    <t>January</t>
  </si>
  <si>
    <t>December</t>
  </si>
  <si>
    <t>November</t>
  </si>
  <si>
    <t>October</t>
  </si>
  <si>
    <t>Green Cells are safe to make data changes</t>
  </si>
  <si>
    <t>Branch Chief</t>
  </si>
  <si>
    <t>Team Lead</t>
  </si>
  <si>
    <t>Test Officer</t>
  </si>
  <si>
    <t>RSSC Support Service</t>
  </si>
  <si>
    <t xml:space="preserve">IT Equipment </t>
  </si>
  <si>
    <t>Safety Equipment</t>
  </si>
  <si>
    <t>EW Phones</t>
  </si>
  <si>
    <t>Equip Repair &amp; Maint</t>
  </si>
  <si>
    <t>Combat Vehicle Parts</t>
  </si>
  <si>
    <t xml:space="preserve">TDY's </t>
  </si>
  <si>
    <t>$$$/veh/mo</t>
  </si>
  <si>
    <t>GSA Vehicle</t>
  </si>
  <si>
    <t>$$$/mo</t>
  </si>
  <si>
    <t>Office Supplies &amp; Admin</t>
  </si>
  <si>
    <t>Non-Labor Cost per Hour</t>
  </si>
  <si>
    <t>Monthly Test Hours</t>
  </si>
  <si>
    <t>Monthly Maintenance and Non-Labor Totals</t>
  </si>
  <si>
    <t>Total Rent/Comm/Util/Trspt</t>
  </si>
  <si>
    <t>GSA Vehicles</t>
  </si>
  <si>
    <t>Total Supplies</t>
  </si>
  <si>
    <t>Hydraulic Wrenches (calibration)</t>
  </si>
  <si>
    <t>Sweeper/Scrubber</t>
  </si>
  <si>
    <t>Forklift / Manlift / Scissor Lift</t>
  </si>
  <si>
    <t>Total Lighting</t>
  </si>
  <si>
    <t>Housekeeping Lights</t>
  </si>
  <si>
    <t>Lens To Protect Lights</t>
  </si>
  <si>
    <t>High Intensity Lights</t>
  </si>
  <si>
    <t>Lighting System</t>
  </si>
  <si>
    <t>Total Data Collection</t>
  </si>
  <si>
    <t>Splitters to Connect from Data Van to sensors</t>
  </si>
  <si>
    <t>Data Collection</t>
  </si>
  <si>
    <t>Total Air Blast System</t>
  </si>
  <si>
    <t>Diaphragm/Hydro Forming Bolts 480</t>
  </si>
  <si>
    <t>Air Blast System</t>
  </si>
  <si>
    <t>Upgrades/Maintenance</t>
  </si>
  <si>
    <t>Maintenance</t>
  </si>
  <si>
    <t>Calibration Services</t>
  </si>
  <si>
    <t>Data Collection Equipment</t>
  </si>
  <si>
    <t>Total Control Room Mntc</t>
  </si>
  <si>
    <t>Display System</t>
  </si>
  <si>
    <t>Cabling</t>
  </si>
  <si>
    <t>Hardware/Software</t>
  </si>
  <si>
    <t>Control Room Maintenance</t>
  </si>
  <si>
    <t>PLCs</t>
  </si>
  <si>
    <t>Total TRS Mntc</t>
  </si>
  <si>
    <t>Calibration Services (Sensors)</t>
  </si>
  <si>
    <t>Thermal Radiation Sources</t>
  </si>
  <si>
    <t>Thermal Radiation Source System</t>
  </si>
  <si>
    <t>Total ABS Mtnc</t>
  </si>
  <si>
    <t>Valves/year</t>
  </si>
  <si>
    <t>Hardware/Software/year</t>
  </si>
  <si>
    <t>PLCs/year</t>
  </si>
  <si>
    <t>Firing Sets/year</t>
  </si>
  <si>
    <t>Booster/year</t>
  </si>
  <si>
    <t>Compressor/year</t>
  </si>
  <si>
    <t>Airblast System Maintenance</t>
  </si>
  <si>
    <t>Equipment</t>
  </si>
  <si>
    <t>Total Contractor Labor</t>
  </si>
  <si>
    <t>Electronics Technician B</t>
  </si>
  <si>
    <t>Engineering Technician A</t>
  </si>
  <si>
    <t>Electrician</t>
  </si>
  <si>
    <t xml:space="preserve">     throughout soft mothball status</t>
  </si>
  <si>
    <t xml:space="preserve">Contract support maintains facility </t>
  </si>
  <si>
    <t>Contract Manager</t>
  </si>
  <si>
    <t>Contractor</t>
  </si>
  <si>
    <t>Total Civilian Labor</t>
  </si>
  <si>
    <t>Resource Management</t>
  </si>
  <si>
    <t xml:space="preserve">     and soft mothball status</t>
  </si>
  <si>
    <t>Contract Oversight</t>
  </si>
  <si>
    <t>One month dedicated to facility configuration</t>
  </si>
  <si>
    <t>Facility Mgr/Test Conductor</t>
  </si>
  <si>
    <t>Testing occurs 2nd Qtr each year</t>
  </si>
  <si>
    <t>Test Oversight/Conduct</t>
  </si>
  <si>
    <t>Civilian</t>
  </si>
  <si>
    <t>Labor Costs</t>
  </si>
  <si>
    <t>White Sands Test Center
Large Blast Thermal Simulator</t>
  </si>
  <si>
    <t xml:space="preserve">
Separate indirect rates approved for each identified test center. Rate should be applied for each touch time (direct) labor hour purchased. Additional information on methodology and computation of rate is provided.</t>
  </si>
  <si>
    <t>ATEC FY 24 INDIRECT RATES</t>
  </si>
  <si>
    <t>Direct Charge Total</t>
  </si>
  <si>
    <t>Optics Support</t>
  </si>
  <si>
    <t>Instrumentation Support</t>
  </si>
  <si>
    <t>Engineering Technician B</t>
  </si>
  <si>
    <t>Engineering Technician C</t>
  </si>
  <si>
    <t>Optics Table</t>
  </si>
  <si>
    <t>Once (2025)</t>
  </si>
  <si>
    <t>C-IED Contribution to Sustainment Costs</t>
  </si>
  <si>
    <t>RF part and materials</t>
  </si>
  <si>
    <t>Signal Generator (Life Cycle)</t>
  </si>
  <si>
    <t>Spectrum Analyzer (Life Cycle)</t>
  </si>
  <si>
    <t>Osilloscopes (Life Cycle)</t>
  </si>
  <si>
    <t>Calibrations</t>
  </si>
  <si>
    <t>Cell Phone</t>
  </si>
  <si>
    <t>Matlab License</t>
  </si>
  <si>
    <t>RSSC Mechanics</t>
  </si>
  <si>
    <t>RSSC IT</t>
  </si>
  <si>
    <t>Government Labor</t>
  </si>
  <si>
    <t>Admin</t>
  </si>
  <si>
    <t xml:space="preserve">Misc Part </t>
  </si>
  <si>
    <t>Generator Parts</t>
  </si>
  <si>
    <t>Drones Misc Parts</t>
  </si>
  <si>
    <t xml:space="preserve">Batteries Chargers </t>
  </si>
  <si>
    <t>Batteries</t>
  </si>
  <si>
    <t>IVTS</t>
  </si>
  <si>
    <t>Support Equipment</t>
  </si>
  <si>
    <t>RSSC Target Ops</t>
  </si>
  <si>
    <t>Admin Asst</t>
  </si>
  <si>
    <t>C-sUAS Contribution to Sustainment Costs</t>
  </si>
  <si>
    <t>Total</t>
  </si>
  <si>
    <t>Totals</t>
  </si>
  <si>
    <t>Estimated Workload</t>
  </si>
  <si>
    <t>FY24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</si>
</sst>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quot;$&quot;#,##0.00"/>
    <numFmt numFmtId="166" formatCode="_(* #,##0_);_(* \(#,##0\);_(* &quot;-&quot;??_);_(@_)"/>
  </numFmts>
  <fonts count="18">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Arial"/>
      <family val="2"/>
    </font>
    <font>
      <b/>
      <sz val="10"/>
      <color theme="1"/>
      <name val="Arial"/>
      <family val="2"/>
    </font>
    <font>
      <b/>
      <sz val="14"/>
      <color theme="1"/>
      <name val="Arial"/>
      <family val="2"/>
    </font>
    <font>
      <sz val="10"/>
      <color theme="1"/>
      <name val="Aparajita"/>
      <family val="2"/>
    </font>
    <font>
      <sz val="10"/>
      <name val="Arial"/>
      <family val="2"/>
    </font>
    <font>
      <sz val="8"/>
      <color theme="1"/>
      <name val="Arial"/>
      <family val="2"/>
    </font>
    <font>
      <i/>
      <sz val="10"/>
      <color theme="1"/>
      <name val="Arial"/>
      <family val="2"/>
    </font>
    <font>
      <b/>
      <sz val="16"/>
      <color theme="1"/>
      <name val="Arial"/>
      <family val="2"/>
    </font>
    <font>
      <b/>
      <sz val="12"/>
      <color theme="1"/>
      <name val="Arial"/>
      <family val="2"/>
    </font>
    <font>
      <sz val="12"/>
      <name val="Arial"/>
      <family val="2"/>
    </font>
    <font>
      <b/>
      <sz val="12"/>
      <name val="Arial"/>
      <family val="2"/>
    </font>
    <font>
      <b/>
      <sz val="10"/>
      <name val="Arial"/>
      <family val="2"/>
    </font>
    <font>
      <b/>
      <u/>
      <sz val="10"/>
      <color theme="1"/>
      <name val="Arial"/>
      <family val="2"/>
    </font>
    <font>
      <b/>
      <sz val="11"/>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92D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DE9D9"/>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0" fontId="1" fillId="0" borderId="0"/>
  </cellStyleXfs>
  <cellXfs count="399">
    <xf numFmtId="0" fontId="0" fillId="0" borderId="0" xfId="0"/>
    <xf numFmtId="0" fontId="2" fillId="0" borderId="2" xfId="0" applyFont="1" applyBorder="1"/>
    <xf numFmtId="0" fontId="2" fillId="0" borderId="3" xfId="0" applyFont="1" applyBorder="1" applyAlignment="1">
      <alignment horizontal="left"/>
    </xf>
    <xf numFmtId="0" fontId="2" fillId="0" borderId="4" xfId="0" applyFont="1" applyBorder="1" applyAlignment="1">
      <alignment horizontal="center"/>
    </xf>
    <xf numFmtId="0" fontId="0" fillId="0" borderId="5" xfId="0" applyBorder="1"/>
    <xf numFmtId="0" fontId="0" fillId="0" borderId="1" xfId="0" applyBorder="1"/>
    <xf numFmtId="44" fontId="0" fillId="0" borderId="6" xfId="1" applyFont="1" applyBorder="1"/>
    <xf numFmtId="0" fontId="2" fillId="0" borderId="7" xfId="0" applyFont="1" applyBorder="1"/>
    <xf numFmtId="0" fontId="2" fillId="0" borderId="8" xfId="0" applyFont="1" applyBorder="1"/>
    <xf numFmtId="44" fontId="2" fillId="0" borderId="9" xfId="1" applyFont="1" applyBorder="1"/>
    <xf numFmtId="0" fontId="4" fillId="0" borderId="0" xfId="2"/>
    <xf numFmtId="3" fontId="4" fillId="2" borderId="1" xfId="2" applyNumberFormat="1" applyFill="1" applyBorder="1" applyProtection="1">
      <protection locked="0"/>
    </xf>
    <xf numFmtId="3" fontId="4" fillId="0" borderId="0" xfId="2" applyNumberFormat="1"/>
    <xf numFmtId="3" fontId="4" fillId="5" borderId="13" xfId="2" applyNumberFormat="1" applyFill="1" applyBorder="1"/>
    <xf numFmtId="3" fontId="4" fillId="2" borderId="12" xfId="2" applyNumberFormat="1" applyFill="1" applyBorder="1"/>
    <xf numFmtId="3" fontId="4" fillId="4" borderId="17" xfId="2" applyNumberFormat="1" applyFill="1" applyBorder="1"/>
    <xf numFmtId="3" fontId="4" fillId="2" borderId="18" xfId="2" applyNumberFormat="1" applyFill="1" applyBorder="1"/>
    <xf numFmtId="3" fontId="4" fillId="4" borderId="18" xfId="2" applyNumberFormat="1" applyFill="1" applyBorder="1"/>
    <xf numFmtId="3" fontId="4" fillId="5" borderId="19" xfId="2" applyNumberFormat="1" applyFill="1" applyBorder="1"/>
    <xf numFmtId="3" fontId="4" fillId="2" borderId="23" xfId="2" applyNumberFormat="1" applyFill="1" applyBorder="1" applyProtection="1">
      <protection locked="0"/>
    </xf>
    <xf numFmtId="3" fontId="4" fillId="0" borderId="3" xfId="2" applyNumberFormat="1" applyBorder="1"/>
    <xf numFmtId="0" fontId="4" fillId="6" borderId="21" xfId="2" applyFill="1" applyBorder="1" applyAlignment="1" applyProtection="1">
      <alignment horizontal="center"/>
      <protection locked="0"/>
    </xf>
    <xf numFmtId="0" fontId="4" fillId="0" borderId="24" xfId="2" applyBorder="1" applyAlignment="1">
      <alignment horizontal="center"/>
    </xf>
    <xf numFmtId="165" fontId="4" fillId="2" borderId="25" xfId="2" applyNumberFormat="1" applyFill="1" applyBorder="1" applyProtection="1">
      <protection locked="0"/>
    </xf>
    <xf numFmtId="0" fontId="4" fillId="0" borderId="25" xfId="2" applyBorder="1" applyAlignment="1">
      <alignment wrapText="1"/>
    </xf>
    <xf numFmtId="0" fontId="4" fillId="0" borderId="9" xfId="2" applyBorder="1" applyAlignment="1">
      <alignment horizontal="center"/>
    </xf>
    <xf numFmtId="165" fontId="4" fillId="2" borderId="1" xfId="2" applyNumberFormat="1" applyFill="1" applyBorder="1" applyProtection="1">
      <protection locked="0"/>
    </xf>
    <xf numFmtId="0" fontId="4" fillId="0" borderId="1" xfId="2" applyBorder="1" applyAlignment="1">
      <alignment wrapText="1"/>
    </xf>
    <xf numFmtId="165" fontId="4" fillId="2" borderId="8" xfId="2" applyNumberFormat="1" applyFill="1" applyBorder="1" applyProtection="1">
      <protection locked="0"/>
    </xf>
    <xf numFmtId="0" fontId="4" fillId="0" borderId="1" xfId="2" applyBorder="1"/>
    <xf numFmtId="0" fontId="4" fillId="0" borderId="6" xfId="2" applyBorder="1" applyAlignment="1">
      <alignment horizontal="center"/>
    </xf>
    <xf numFmtId="3" fontId="4" fillId="2" borderId="26" xfId="2" applyNumberFormat="1" applyFill="1" applyBorder="1" applyProtection="1">
      <protection locked="0"/>
    </xf>
    <xf numFmtId="3" fontId="4" fillId="0" borderId="30" xfId="2" applyNumberFormat="1" applyBorder="1"/>
    <xf numFmtId="0" fontId="4" fillId="6" borderId="31" xfId="2" applyFill="1" applyBorder="1" applyAlignment="1" applyProtection="1">
      <alignment horizontal="center"/>
      <protection locked="0"/>
    </xf>
    <xf numFmtId="0" fontId="4" fillId="0" borderId="32" xfId="2" applyBorder="1" applyAlignment="1">
      <alignment horizontal="center"/>
    </xf>
    <xf numFmtId="0" fontId="4" fillId="0" borderId="30" xfId="2" applyBorder="1" applyAlignment="1">
      <alignment wrapText="1"/>
    </xf>
    <xf numFmtId="3" fontId="4" fillId="2" borderId="33" xfId="2" applyNumberFormat="1" applyFill="1" applyBorder="1" applyProtection="1">
      <protection locked="0"/>
    </xf>
    <xf numFmtId="3" fontId="4" fillId="0" borderId="8" xfId="2" applyNumberFormat="1" applyBorder="1"/>
    <xf numFmtId="0" fontId="4" fillId="6" borderId="26" xfId="2" applyFill="1" applyBorder="1" applyAlignment="1" applyProtection="1">
      <alignment horizontal="center"/>
      <protection locked="0"/>
    </xf>
    <xf numFmtId="0" fontId="4" fillId="0" borderId="8" xfId="2" applyBorder="1" applyAlignment="1">
      <alignment horizontal="left" wrapText="1"/>
    </xf>
    <xf numFmtId="3" fontId="4" fillId="0" borderId="1" xfId="2" applyNumberFormat="1" applyBorder="1"/>
    <xf numFmtId="0" fontId="4" fillId="0" borderId="1" xfId="2" applyBorder="1" applyAlignment="1">
      <alignment horizontal="left" wrapText="1"/>
    </xf>
    <xf numFmtId="0" fontId="4" fillId="0" borderId="0" xfId="2" applyAlignment="1">
      <alignment horizontal="left"/>
    </xf>
    <xf numFmtId="3" fontId="4" fillId="0" borderId="25" xfId="2" applyNumberFormat="1" applyBorder="1"/>
    <xf numFmtId="0" fontId="4" fillId="6" borderId="15" xfId="2" applyFill="1" applyBorder="1" applyAlignment="1" applyProtection="1">
      <alignment horizontal="center"/>
      <protection locked="0"/>
    </xf>
    <xf numFmtId="164" fontId="4" fillId="6" borderId="8" xfId="2" applyNumberFormat="1" applyFill="1" applyBorder="1" applyProtection="1">
      <protection locked="0"/>
    </xf>
    <xf numFmtId="0" fontId="4" fillId="6" borderId="8" xfId="2" applyFill="1" applyBorder="1" applyAlignment="1">
      <alignment wrapText="1"/>
    </xf>
    <xf numFmtId="3" fontId="4" fillId="5" borderId="36" xfId="2" applyNumberFormat="1" applyFill="1" applyBorder="1"/>
    <xf numFmtId="164" fontId="4" fillId="6" borderId="1" xfId="2" applyNumberFormat="1" applyFill="1" applyBorder="1"/>
    <xf numFmtId="0" fontId="4" fillId="6" borderId="1" xfId="2" applyFill="1" applyBorder="1" applyAlignment="1">
      <alignment wrapText="1"/>
    </xf>
    <xf numFmtId="3" fontId="4" fillId="2" borderId="39" xfId="2" applyNumberFormat="1" applyFill="1" applyBorder="1" applyProtection="1">
      <protection locked="0"/>
    </xf>
    <xf numFmtId="0" fontId="4" fillId="6" borderId="28" xfId="2" applyFill="1" applyBorder="1" applyAlignment="1" applyProtection="1">
      <alignment horizontal="center"/>
      <protection locked="0"/>
    </xf>
    <xf numFmtId="0" fontId="4" fillId="0" borderId="4" xfId="2" applyBorder="1" applyAlignment="1">
      <alignment horizontal="center"/>
    </xf>
    <xf numFmtId="164" fontId="4" fillId="6" borderId="3" xfId="2" applyNumberFormat="1" applyFill="1" applyBorder="1"/>
    <xf numFmtId="0" fontId="7" fillId="6" borderId="30" xfId="2" applyFont="1" applyFill="1" applyBorder="1" applyAlignment="1">
      <alignment wrapText="1"/>
    </xf>
    <xf numFmtId="164" fontId="4" fillId="6" borderId="25" xfId="2" applyNumberFormat="1" applyFill="1" applyBorder="1" applyProtection="1">
      <protection locked="0"/>
    </xf>
    <xf numFmtId="0" fontId="4" fillId="6" borderId="25" xfId="2" applyFill="1" applyBorder="1" applyAlignment="1">
      <alignment wrapText="1"/>
    </xf>
    <xf numFmtId="3" fontId="4" fillId="0" borderId="20" xfId="2" applyNumberFormat="1" applyBorder="1"/>
    <xf numFmtId="164" fontId="4" fillId="6" borderId="1" xfId="2" applyNumberFormat="1" applyFill="1" applyBorder="1" applyProtection="1">
      <protection locked="0"/>
    </xf>
    <xf numFmtId="3" fontId="4" fillId="0" borderId="38" xfId="2" applyNumberFormat="1" applyBorder="1"/>
    <xf numFmtId="164" fontId="4" fillId="6" borderId="30" xfId="2" applyNumberFormat="1" applyFill="1" applyBorder="1" applyProtection="1">
      <protection locked="0"/>
    </xf>
    <xf numFmtId="0" fontId="8" fillId="6" borderId="1" xfId="2" applyFont="1" applyFill="1" applyBorder="1" applyAlignment="1">
      <alignment wrapText="1"/>
    </xf>
    <xf numFmtId="0" fontId="4" fillId="0" borderId="0" xfId="2" applyAlignment="1">
      <alignment horizontal="center"/>
    </xf>
    <xf numFmtId="0" fontId="4" fillId="3" borderId="13" xfId="2" applyFill="1" applyBorder="1" applyAlignment="1">
      <alignment horizontal="center"/>
    </xf>
    <xf numFmtId="0" fontId="4" fillId="3" borderId="45" xfId="2" applyFill="1" applyBorder="1" applyAlignment="1">
      <alignment horizontal="center"/>
    </xf>
    <xf numFmtId="0" fontId="4" fillId="3" borderId="0" xfId="2" applyFill="1" applyAlignment="1">
      <alignment horizontal="center"/>
    </xf>
    <xf numFmtId="0" fontId="9" fillId="3" borderId="49" xfId="2" applyFont="1" applyFill="1" applyBorder="1" applyAlignment="1">
      <alignment horizontal="center"/>
    </xf>
    <xf numFmtId="0" fontId="4" fillId="3" borderId="50" xfId="2" applyFill="1" applyBorder="1" applyAlignment="1">
      <alignment horizontal="center" vertical="center"/>
    </xf>
    <xf numFmtId="0" fontId="4" fillId="3" borderId="51" xfId="2" applyFill="1" applyBorder="1"/>
    <xf numFmtId="0" fontId="4" fillId="3" borderId="36" xfId="2" applyFill="1" applyBorder="1" applyAlignment="1">
      <alignment horizontal="center" vertical="center" wrapText="1"/>
    </xf>
    <xf numFmtId="0" fontId="4" fillId="3" borderId="51" xfId="2" applyFill="1" applyBorder="1" applyAlignment="1">
      <alignment horizontal="center" vertical="center" wrapText="1"/>
    </xf>
    <xf numFmtId="0" fontId="4" fillId="6" borderId="12" xfId="2" applyFill="1" applyBorder="1"/>
    <xf numFmtId="0" fontId="4" fillId="0" borderId="18" xfId="2" applyBorder="1"/>
    <xf numFmtId="0" fontId="4" fillId="0" borderId="45" xfId="2" applyBorder="1"/>
    <xf numFmtId="0" fontId="4" fillId="0" borderId="12" xfId="2" applyBorder="1"/>
    <xf numFmtId="165" fontId="4" fillId="2" borderId="3" xfId="2" applyNumberFormat="1" applyFill="1" applyBorder="1" applyProtection="1">
      <protection locked="0"/>
    </xf>
    <xf numFmtId="3" fontId="4" fillId="2" borderId="15" xfId="2" applyNumberFormat="1" applyFill="1" applyBorder="1" applyProtection="1">
      <protection locked="0"/>
    </xf>
    <xf numFmtId="3" fontId="4" fillId="2" borderId="21" xfId="2" applyNumberFormat="1" applyFill="1" applyBorder="1" applyProtection="1">
      <protection locked="0"/>
    </xf>
    <xf numFmtId="3" fontId="4" fillId="2" borderId="31" xfId="2" applyNumberFormat="1" applyFill="1" applyBorder="1" applyProtection="1">
      <protection locked="0"/>
    </xf>
    <xf numFmtId="164" fontId="4" fillId="6" borderId="3" xfId="2" applyNumberFormat="1" applyFill="1" applyBorder="1" applyProtection="1">
      <protection locked="0"/>
    </xf>
    <xf numFmtId="0" fontId="4" fillId="6" borderId="3" xfId="2" applyFill="1" applyBorder="1" applyAlignment="1">
      <alignment wrapText="1"/>
    </xf>
    <xf numFmtId="3" fontId="4" fillId="2" borderId="28" xfId="2" applyNumberFormat="1" applyFill="1" applyBorder="1" applyProtection="1">
      <protection locked="0"/>
    </xf>
    <xf numFmtId="0" fontId="4" fillId="6" borderId="30" xfId="2" applyFill="1" applyBorder="1" applyAlignment="1">
      <alignment wrapText="1"/>
    </xf>
    <xf numFmtId="0" fontId="4" fillId="0" borderId="0" xfId="2" applyAlignment="1">
      <alignment vertical="top"/>
    </xf>
    <xf numFmtId="0" fontId="4" fillId="0" borderId="0" xfId="2" applyAlignment="1">
      <alignment horizontal="left" vertical="top"/>
    </xf>
    <xf numFmtId="44" fontId="4" fillId="0" borderId="0" xfId="2" applyNumberFormat="1" applyAlignment="1">
      <alignment vertical="top"/>
    </xf>
    <xf numFmtId="4" fontId="4" fillId="0" borderId="0" xfId="2" applyNumberFormat="1" applyAlignment="1">
      <alignment vertical="top"/>
    </xf>
    <xf numFmtId="3" fontId="4" fillId="2" borderId="21" xfId="2" applyNumberFormat="1" applyFill="1" applyBorder="1" applyAlignment="1">
      <alignment horizontal="left"/>
    </xf>
    <xf numFmtId="3" fontId="4" fillId="2" borderId="20" xfId="2" applyNumberFormat="1" applyFill="1" applyBorder="1" applyAlignment="1">
      <alignment horizontal="left"/>
    </xf>
    <xf numFmtId="0" fontId="0" fillId="8" borderId="12" xfId="0" applyFill="1" applyBorder="1"/>
    <xf numFmtId="0" fontId="0" fillId="3" borderId="29" xfId="0" applyFill="1" applyBorder="1" applyAlignment="1">
      <alignment horizontal="center" vertical="center" wrapText="1"/>
    </xf>
    <xf numFmtId="0" fontId="0" fillId="3" borderId="36" xfId="0" applyFill="1" applyBorder="1" applyAlignment="1">
      <alignment horizontal="center" vertical="center" wrapText="1"/>
    </xf>
    <xf numFmtId="0" fontId="0" fillId="0" borderId="0" xfId="0" applyAlignment="1">
      <alignment horizontal="center"/>
    </xf>
    <xf numFmtId="0" fontId="0" fillId="3" borderId="12" xfId="0" applyFill="1" applyBorder="1"/>
    <xf numFmtId="0" fontId="0" fillId="3" borderId="17" xfId="0" applyFill="1" applyBorder="1" applyAlignment="1">
      <alignment horizontal="left" vertical="center"/>
    </xf>
    <xf numFmtId="0" fontId="0" fillId="3" borderId="17" xfId="0" applyFill="1" applyBorder="1" applyAlignment="1">
      <alignment horizontal="center" vertical="center"/>
    </xf>
    <xf numFmtId="0" fontId="0" fillId="3" borderId="11" xfId="0" applyFill="1" applyBorder="1" applyAlignment="1">
      <alignment horizontal="center" vertical="center"/>
    </xf>
    <xf numFmtId="0" fontId="9" fillId="3" borderId="45" xfId="0" applyFont="1" applyFill="1" applyBorder="1" applyAlignment="1">
      <alignment horizontal="center"/>
    </xf>
    <xf numFmtId="0" fontId="0" fillId="3" borderId="18" xfId="0" applyFill="1" applyBorder="1" applyAlignment="1">
      <alignment horizontal="center"/>
    </xf>
    <xf numFmtId="0" fontId="0" fillId="3" borderId="13" xfId="0" applyFill="1" applyBorder="1" applyAlignment="1">
      <alignment horizontal="center"/>
    </xf>
    <xf numFmtId="0" fontId="0" fillId="3" borderId="16" xfId="0" applyFill="1" applyBorder="1" applyAlignment="1">
      <alignment horizontal="center"/>
    </xf>
    <xf numFmtId="164" fontId="0" fillId="8" borderId="30" xfId="0" applyNumberFormat="1" applyFill="1" applyBorder="1" applyProtection="1">
      <protection locked="0"/>
    </xf>
    <xf numFmtId="0" fontId="0" fillId="0" borderId="32" xfId="0" applyBorder="1" applyAlignment="1">
      <alignment horizontal="center"/>
    </xf>
    <xf numFmtId="0" fontId="0" fillId="8" borderId="31" xfId="0" applyFill="1" applyBorder="1" applyAlignment="1" applyProtection="1">
      <alignment horizontal="center"/>
      <protection locked="0"/>
    </xf>
    <xf numFmtId="3" fontId="0" fillId="0" borderId="30" xfId="0" applyNumberFormat="1" applyBorder="1"/>
    <xf numFmtId="3" fontId="0" fillId="2" borderId="48" xfId="0" applyNumberFormat="1" applyFill="1" applyBorder="1" applyProtection="1">
      <protection locked="0"/>
    </xf>
    <xf numFmtId="3" fontId="0" fillId="0" borderId="0" xfId="0" applyNumberFormat="1"/>
    <xf numFmtId="0" fontId="0" fillId="8" borderId="1" xfId="0" applyFill="1" applyBorder="1"/>
    <xf numFmtId="0" fontId="0" fillId="8" borderId="1" xfId="0" applyFill="1" applyBorder="1" applyAlignment="1">
      <alignment wrapText="1"/>
    </xf>
    <xf numFmtId="165" fontId="0" fillId="8" borderId="1" xfId="0" applyNumberFormat="1" applyFill="1" applyBorder="1" applyProtection="1">
      <protection locked="0"/>
    </xf>
    <xf numFmtId="0" fontId="0" fillId="0" borderId="6" xfId="0" applyBorder="1" applyAlignment="1">
      <alignment horizontal="center"/>
    </xf>
    <xf numFmtId="0" fontId="0" fillId="8" borderId="21" xfId="0" applyFill="1" applyBorder="1" applyAlignment="1" applyProtection="1">
      <alignment horizontal="center"/>
      <protection locked="0"/>
    </xf>
    <xf numFmtId="3" fontId="0" fillId="0" borderId="1" xfId="0" applyNumberFormat="1" applyBorder="1"/>
    <xf numFmtId="3" fontId="0" fillId="2" borderId="23" xfId="0" applyNumberFormat="1" applyFill="1" applyBorder="1" applyProtection="1">
      <protection locked="0"/>
    </xf>
    <xf numFmtId="3" fontId="0" fillId="2" borderId="21" xfId="0" applyNumberFormat="1" applyFill="1" applyBorder="1" applyAlignment="1">
      <alignment horizontal="left"/>
    </xf>
    <xf numFmtId="3" fontId="0" fillId="2" borderId="1" xfId="0" applyNumberFormat="1" applyFill="1" applyBorder="1" applyAlignment="1">
      <alignment horizontal="left"/>
    </xf>
    <xf numFmtId="3" fontId="0" fillId="2" borderId="20" xfId="0" applyNumberFormat="1" applyFill="1" applyBorder="1" applyAlignment="1">
      <alignment horizontal="left"/>
    </xf>
    <xf numFmtId="0" fontId="5" fillId="8" borderId="1" xfId="0" applyFont="1" applyFill="1" applyBorder="1" applyAlignment="1">
      <alignment wrapText="1"/>
    </xf>
    <xf numFmtId="165" fontId="5" fillId="8" borderId="1" xfId="0" applyNumberFormat="1" applyFont="1" applyFill="1" applyBorder="1" applyProtection="1">
      <protection locked="0"/>
    </xf>
    <xf numFmtId="0" fontId="5" fillId="0" borderId="6" xfId="0" applyFont="1" applyBorder="1" applyAlignment="1">
      <alignment horizontal="center"/>
    </xf>
    <xf numFmtId="0" fontId="5" fillId="8" borderId="21" xfId="0" applyFont="1" applyFill="1" applyBorder="1" applyAlignment="1" applyProtection="1">
      <alignment horizontal="center"/>
      <protection locked="0"/>
    </xf>
    <xf numFmtId="3" fontId="5" fillId="0" borderId="1" xfId="0" applyNumberFormat="1" applyFont="1" applyBorder="1"/>
    <xf numFmtId="3" fontId="5" fillId="2" borderId="58" xfId="0" applyNumberFormat="1" applyFont="1" applyFill="1" applyBorder="1" applyProtection="1">
      <protection locked="0"/>
    </xf>
    <xf numFmtId="0" fontId="8" fillId="8" borderId="1" xfId="0" applyFont="1" applyFill="1" applyBorder="1"/>
    <xf numFmtId="0" fontId="8" fillId="8" borderId="1" xfId="0" applyFont="1" applyFill="1" applyBorder="1" applyAlignment="1">
      <alignment wrapText="1"/>
    </xf>
    <xf numFmtId="3" fontId="0" fillId="2" borderId="23" xfId="0" applyNumberFormat="1" applyFill="1" applyBorder="1" applyAlignment="1">
      <alignment horizontal="left"/>
    </xf>
    <xf numFmtId="3" fontId="0" fillId="2" borderId="43" xfId="0" applyNumberFormat="1" applyFill="1" applyBorder="1" applyAlignment="1">
      <alignment horizontal="left"/>
    </xf>
    <xf numFmtId="3" fontId="0" fillId="2" borderId="46" xfId="0" applyNumberFormat="1" applyFill="1" applyBorder="1" applyAlignment="1">
      <alignment horizontal="left"/>
    </xf>
    <xf numFmtId="0" fontId="8" fillId="8" borderId="8" xfId="0" applyFont="1" applyFill="1" applyBorder="1"/>
    <xf numFmtId="0" fontId="15" fillId="8" borderId="8" xfId="0" applyFont="1" applyFill="1" applyBorder="1" applyAlignment="1">
      <alignment wrapText="1"/>
    </xf>
    <xf numFmtId="164" fontId="5" fillId="8" borderId="8" xfId="0" applyNumberFormat="1" applyFont="1" applyFill="1" applyBorder="1" applyProtection="1">
      <protection locked="0"/>
    </xf>
    <xf numFmtId="0" fontId="5" fillId="0" borderId="9" xfId="0" applyFont="1" applyBorder="1" applyAlignment="1">
      <alignment horizontal="center"/>
    </xf>
    <xf numFmtId="0" fontId="5" fillId="8" borderId="26" xfId="0" applyFont="1" applyFill="1" applyBorder="1" applyAlignment="1" applyProtection="1">
      <alignment horizontal="center"/>
      <protection locked="0"/>
    </xf>
    <xf numFmtId="3" fontId="5" fillId="0" borderId="8" xfId="0" applyNumberFormat="1" applyFont="1" applyBorder="1"/>
    <xf numFmtId="3" fontId="5" fillId="2" borderId="33" xfId="0" applyNumberFormat="1" applyFont="1" applyFill="1" applyBorder="1" applyProtection="1">
      <protection locked="0"/>
    </xf>
    <xf numFmtId="0" fontId="7" fillId="8" borderId="30" xfId="0" applyFont="1" applyFill="1" applyBorder="1"/>
    <xf numFmtId="0" fontId="7" fillId="8" borderId="30" xfId="0" applyFont="1" applyFill="1" applyBorder="1" applyAlignment="1">
      <alignment wrapText="1"/>
    </xf>
    <xf numFmtId="164" fontId="0" fillId="8" borderId="30" xfId="0" applyNumberFormat="1" applyFill="1" applyBorder="1"/>
    <xf numFmtId="0" fontId="0" fillId="0" borderId="30" xfId="0" applyBorder="1" applyAlignment="1">
      <alignment horizontal="center"/>
    </xf>
    <xf numFmtId="0" fontId="0" fillId="8" borderId="30" xfId="0" applyFill="1" applyBorder="1" applyAlignment="1" applyProtection="1">
      <alignment horizontal="center"/>
      <protection locked="0"/>
    </xf>
    <xf numFmtId="3" fontId="0" fillId="2" borderId="30" xfId="0" applyNumberFormat="1" applyFill="1" applyBorder="1" applyProtection="1">
      <protection locked="0"/>
    </xf>
    <xf numFmtId="164" fontId="0" fillId="8" borderId="1" xfId="0" applyNumberFormat="1" applyFill="1" applyBorder="1"/>
    <xf numFmtId="0" fontId="0" fillId="0" borderId="1" xfId="0" applyBorder="1" applyAlignment="1">
      <alignment horizontal="center"/>
    </xf>
    <xf numFmtId="0" fontId="0" fillId="8" borderId="1" xfId="0" applyFill="1" applyBorder="1" applyAlignment="1" applyProtection="1">
      <alignment horizontal="center"/>
      <protection locked="0"/>
    </xf>
    <xf numFmtId="3" fontId="0" fillId="2" borderId="1" xfId="0" applyNumberFormat="1" applyFill="1" applyBorder="1" applyProtection="1">
      <protection locked="0"/>
    </xf>
    <xf numFmtId="164" fontId="0" fillId="8" borderId="1" xfId="0" applyNumberFormat="1" applyFill="1" applyBorder="1" applyProtection="1">
      <protection locked="0"/>
    </xf>
    <xf numFmtId="164" fontId="5" fillId="8" borderId="1" xfId="0" applyNumberFormat="1" applyFont="1" applyFill="1" applyBorder="1" applyProtection="1">
      <protection locked="0"/>
    </xf>
    <xf numFmtId="0" fontId="5" fillId="0" borderId="1" xfId="0" applyFont="1" applyBorder="1" applyAlignment="1">
      <alignment horizontal="center"/>
    </xf>
    <xf numFmtId="0" fontId="5" fillId="8" borderId="1" xfId="0" applyFont="1" applyFill="1" applyBorder="1" applyAlignment="1" applyProtection="1">
      <alignment horizontal="center"/>
      <protection locked="0"/>
    </xf>
    <xf numFmtId="3" fontId="5" fillId="2" borderId="1" xfId="0" applyNumberFormat="1" applyFont="1" applyFill="1" applyBorder="1" applyProtection="1">
      <protection locked="0"/>
    </xf>
    <xf numFmtId="164" fontId="5" fillId="8" borderId="25" xfId="0" applyNumberFormat="1" applyFont="1" applyFill="1" applyBorder="1" applyProtection="1">
      <protection locked="0"/>
    </xf>
    <xf numFmtId="0" fontId="5" fillId="0" borderId="25" xfId="0" applyFont="1" applyBorder="1" applyAlignment="1">
      <alignment horizontal="center"/>
    </xf>
    <xf numFmtId="0" fontId="5" fillId="8" borderId="25" xfId="0" applyFont="1" applyFill="1" applyBorder="1" applyAlignment="1" applyProtection="1">
      <alignment horizontal="center"/>
      <protection locked="0"/>
    </xf>
    <xf numFmtId="3" fontId="5" fillId="0" borderId="25" xfId="0" applyNumberFormat="1" applyFont="1" applyBorder="1"/>
    <xf numFmtId="3" fontId="5" fillId="2" borderId="25" xfId="0" applyNumberFormat="1" applyFont="1" applyFill="1" applyBorder="1" applyProtection="1">
      <protection locked="0"/>
    </xf>
    <xf numFmtId="0" fontId="0" fillId="8" borderId="3" xfId="0" applyFill="1" applyBorder="1"/>
    <xf numFmtId="0" fontId="0" fillId="8" borderId="3" xfId="0" applyFill="1" applyBorder="1" applyAlignment="1">
      <alignment wrapText="1"/>
    </xf>
    <xf numFmtId="164" fontId="0" fillId="8" borderId="3" xfId="0" applyNumberFormat="1" applyFill="1" applyBorder="1" applyProtection="1">
      <protection locked="0"/>
    </xf>
    <xf numFmtId="0" fontId="5" fillId="0" borderId="4" xfId="0" applyFont="1" applyBorder="1" applyAlignment="1">
      <alignment horizontal="center"/>
    </xf>
    <xf numFmtId="0" fontId="0" fillId="8" borderId="37" xfId="0" applyFill="1" applyBorder="1" applyAlignment="1" applyProtection="1">
      <alignment horizontal="center"/>
      <protection locked="0"/>
    </xf>
    <xf numFmtId="3" fontId="0" fillId="0" borderId="27" xfId="0" applyNumberFormat="1" applyBorder="1"/>
    <xf numFmtId="3" fontId="0" fillId="2" borderId="62" xfId="0" applyNumberFormat="1" applyFill="1" applyBorder="1" applyProtection="1">
      <protection locked="0"/>
    </xf>
    <xf numFmtId="3" fontId="0" fillId="2" borderId="26" xfId="0" applyNumberFormat="1" applyFill="1" applyBorder="1" applyAlignment="1">
      <alignment horizontal="left"/>
    </xf>
    <xf numFmtId="3" fontId="0" fillId="2" borderId="8" xfId="0" applyNumberFormat="1" applyFill="1" applyBorder="1" applyAlignment="1">
      <alignment horizontal="left"/>
    </xf>
    <xf numFmtId="3" fontId="0" fillId="2" borderId="59" xfId="0" applyNumberFormat="1" applyFill="1" applyBorder="1" applyAlignment="1">
      <alignment horizontal="left"/>
    </xf>
    <xf numFmtId="0" fontId="0" fillId="8" borderId="6" xfId="0" applyFill="1" applyBorder="1"/>
    <xf numFmtId="3" fontId="5" fillId="0" borderId="20" xfId="0" applyNumberFormat="1" applyFont="1" applyBorder="1"/>
    <xf numFmtId="3" fontId="5" fillId="0" borderId="10" xfId="0" applyNumberFormat="1" applyFont="1" applyBorder="1"/>
    <xf numFmtId="3" fontId="0" fillId="2" borderId="31" xfId="0" applyNumberFormat="1" applyFill="1" applyBorder="1" applyAlignment="1">
      <alignment horizontal="left"/>
    </xf>
    <xf numFmtId="3" fontId="0" fillId="2" borderId="30" xfId="0" applyNumberFormat="1" applyFill="1" applyBorder="1" applyAlignment="1">
      <alignment horizontal="left"/>
    </xf>
    <xf numFmtId="3" fontId="0" fillId="2" borderId="38" xfId="0" applyNumberFormat="1" applyFill="1" applyBorder="1" applyAlignment="1">
      <alignment horizontal="left"/>
    </xf>
    <xf numFmtId="0" fontId="0" fillId="8" borderId="26" xfId="0" applyFill="1" applyBorder="1" applyAlignment="1" applyProtection="1">
      <alignment horizontal="center"/>
      <protection locked="0"/>
    </xf>
    <xf numFmtId="3" fontId="0" fillId="0" borderId="20" xfId="0" applyNumberFormat="1" applyBorder="1"/>
    <xf numFmtId="3" fontId="0" fillId="0" borderId="10" xfId="0" applyNumberFormat="1" applyBorder="1"/>
    <xf numFmtId="3" fontId="0" fillId="2" borderId="42" xfId="0" applyNumberFormat="1" applyFill="1" applyBorder="1" applyProtection="1">
      <protection locked="0"/>
    </xf>
    <xf numFmtId="0" fontId="5" fillId="0" borderId="10" xfId="0" applyFont="1" applyBorder="1" applyAlignment="1">
      <alignment horizontal="center"/>
    </xf>
    <xf numFmtId="0" fontId="0" fillId="8" borderId="9" xfId="0" applyFill="1" applyBorder="1"/>
    <xf numFmtId="0" fontId="5" fillId="8" borderId="60" xfId="0" applyFont="1" applyFill="1" applyBorder="1" applyAlignment="1">
      <alignment wrapText="1"/>
    </xf>
    <xf numFmtId="164" fontId="5" fillId="8" borderId="60" xfId="0" applyNumberFormat="1" applyFont="1" applyFill="1" applyBorder="1" applyProtection="1">
      <protection locked="0"/>
    </xf>
    <xf numFmtId="3" fontId="5" fillId="0" borderId="59" xfId="0" applyNumberFormat="1" applyFont="1" applyBorder="1"/>
    <xf numFmtId="3" fontId="5" fillId="2" borderId="63" xfId="0" applyNumberFormat="1" applyFont="1" applyFill="1" applyBorder="1" applyProtection="1">
      <protection locked="0"/>
    </xf>
    <xf numFmtId="0" fontId="0" fillId="8" borderId="30" xfId="0" applyFill="1" applyBorder="1" applyAlignment="1">
      <alignment horizontal="left"/>
    </xf>
    <xf numFmtId="0" fontId="0" fillId="8" borderId="30" xfId="0" applyFill="1" applyBorder="1" applyAlignment="1">
      <alignment horizontal="left" wrapText="1"/>
    </xf>
    <xf numFmtId="3" fontId="0" fillId="0" borderId="38" xfId="0" applyNumberFormat="1" applyBorder="1"/>
    <xf numFmtId="3" fontId="0" fillId="2" borderId="47" xfId="0" applyNumberFormat="1" applyFill="1" applyBorder="1" applyProtection="1">
      <protection locked="0"/>
    </xf>
    <xf numFmtId="0" fontId="0" fillId="8" borderId="1" xfId="0" applyFill="1" applyBorder="1" applyAlignment="1">
      <alignment horizontal="left"/>
    </xf>
    <xf numFmtId="3" fontId="0" fillId="2" borderId="46" xfId="0" applyNumberFormat="1" applyFill="1" applyBorder="1" applyProtection="1">
      <protection locked="0"/>
    </xf>
    <xf numFmtId="3" fontId="0" fillId="2" borderId="15" xfId="0" applyNumberFormat="1" applyFill="1" applyBorder="1" applyAlignment="1">
      <alignment horizontal="left"/>
    </xf>
    <xf numFmtId="3" fontId="0" fillId="2" borderId="25" xfId="0" applyNumberFormat="1" applyFill="1" applyBorder="1" applyAlignment="1">
      <alignment horizontal="left"/>
    </xf>
    <xf numFmtId="3" fontId="0" fillId="2" borderId="14" xfId="0" applyNumberFormat="1" applyFill="1" applyBorder="1" applyAlignment="1">
      <alignment horizontal="left"/>
    </xf>
    <xf numFmtId="164" fontId="0" fillId="8" borderId="8" xfId="0" applyNumberFormat="1" applyFill="1" applyBorder="1" applyProtection="1">
      <protection locked="0"/>
    </xf>
    <xf numFmtId="3" fontId="0" fillId="0" borderId="8" xfId="0" applyNumberFormat="1" applyBorder="1"/>
    <xf numFmtId="0" fontId="0" fillId="8" borderId="8" xfId="0" applyFill="1" applyBorder="1" applyAlignment="1" applyProtection="1">
      <alignment horizontal="center"/>
      <protection locked="0"/>
    </xf>
    <xf numFmtId="3" fontId="0" fillId="0" borderId="59" xfId="0" applyNumberFormat="1" applyBorder="1"/>
    <xf numFmtId="3" fontId="0" fillId="2" borderId="28" xfId="0" applyNumberFormat="1" applyFill="1" applyBorder="1" applyAlignment="1">
      <alignment horizontal="left"/>
    </xf>
    <xf numFmtId="3" fontId="0" fillId="2" borderId="3" xfId="0" applyNumberFormat="1" applyFill="1" applyBorder="1" applyAlignment="1">
      <alignment horizontal="left"/>
    </xf>
    <xf numFmtId="3" fontId="0" fillId="2" borderId="27" xfId="0" applyNumberFormat="1" applyFill="1" applyBorder="1" applyAlignment="1">
      <alignment horizontal="left"/>
    </xf>
    <xf numFmtId="0" fontId="0" fillId="8" borderId="25" xfId="0" applyFill="1" applyBorder="1" applyAlignment="1">
      <alignment horizontal="left"/>
    </xf>
    <xf numFmtId="0" fontId="5" fillId="8" borderId="25" xfId="0" applyFont="1" applyFill="1" applyBorder="1" applyAlignment="1">
      <alignment horizontal="left" wrapText="1"/>
    </xf>
    <xf numFmtId="0" fontId="5" fillId="0" borderId="24" xfId="0" applyFont="1" applyBorder="1" applyAlignment="1">
      <alignment horizontal="center"/>
    </xf>
    <xf numFmtId="0" fontId="5" fillId="8" borderId="15" xfId="0" applyFont="1" applyFill="1" applyBorder="1" applyAlignment="1" applyProtection="1">
      <alignment horizontal="center"/>
      <protection locked="0"/>
    </xf>
    <xf numFmtId="3" fontId="5" fillId="0" borderId="14" xfId="0" applyNumberFormat="1" applyFont="1" applyBorder="1"/>
    <xf numFmtId="0" fontId="0" fillId="8" borderId="1" xfId="0" applyFill="1" applyBorder="1" applyAlignment="1">
      <alignment horizontal="left" wrapText="1"/>
    </xf>
    <xf numFmtId="3" fontId="0" fillId="0" borderId="7" xfId="0" applyNumberFormat="1" applyBorder="1"/>
    <xf numFmtId="3" fontId="5" fillId="0" borderId="64" xfId="0" applyNumberFormat="1" applyFont="1" applyBorder="1"/>
    <xf numFmtId="3" fontId="5" fillId="2" borderId="41" xfId="0" applyNumberFormat="1" applyFont="1" applyFill="1" applyBorder="1" applyProtection="1">
      <protection locked="0"/>
    </xf>
    <xf numFmtId="0" fontId="5" fillId="2" borderId="35" xfId="0" applyFont="1" applyFill="1" applyBorder="1" applyAlignment="1">
      <alignment vertical="center" textRotation="90" wrapText="1"/>
    </xf>
    <xf numFmtId="0" fontId="8" fillId="8" borderId="65" xfId="0" applyFont="1" applyFill="1" applyBorder="1"/>
    <xf numFmtId="0" fontId="8" fillId="0" borderId="65" xfId="0" applyFont="1" applyBorder="1"/>
    <xf numFmtId="3" fontId="5" fillId="2" borderId="18" xfId="0" applyNumberFormat="1" applyFont="1" applyFill="1" applyBorder="1"/>
    <xf numFmtId="3" fontId="5" fillId="4" borderId="18" xfId="0" applyNumberFormat="1" applyFont="1" applyFill="1" applyBorder="1"/>
    <xf numFmtId="3" fontId="5" fillId="2" borderId="45" xfId="0" applyNumberFormat="1" applyFont="1" applyFill="1" applyBorder="1"/>
    <xf numFmtId="3" fontId="5" fillId="7" borderId="45" xfId="0" applyNumberFormat="1" applyFont="1" applyFill="1" applyBorder="1" applyProtection="1">
      <protection locked="0"/>
    </xf>
    <xf numFmtId="3" fontId="5" fillId="7" borderId="16" xfId="0" applyNumberFormat="1" applyFont="1" applyFill="1" applyBorder="1" applyAlignment="1" applyProtection="1">
      <alignment vertical="center" textRotation="90"/>
      <protection locked="0"/>
    </xf>
    <xf numFmtId="0" fontId="5" fillId="2" borderId="15" xfId="0" applyFont="1" applyFill="1" applyBorder="1" applyAlignment="1">
      <alignment horizontal="center" vertical="center" textRotation="90" wrapText="1"/>
    </xf>
    <xf numFmtId="3" fontId="5" fillId="2" borderId="16" xfId="0" applyNumberFormat="1" applyFont="1" applyFill="1" applyBorder="1" applyAlignment="1" applyProtection="1">
      <alignment horizontal="center" vertical="center" textRotation="90"/>
      <protection locked="0"/>
    </xf>
    <xf numFmtId="0" fontId="5" fillId="2" borderId="57" xfId="0" applyFont="1" applyFill="1" applyBorder="1" applyAlignment="1">
      <alignment horizontal="center" vertical="center" textRotation="90" wrapText="1"/>
    </xf>
    <xf numFmtId="0" fontId="8" fillId="8" borderId="55" xfId="0" applyFont="1" applyFill="1" applyBorder="1"/>
    <xf numFmtId="0" fontId="15" fillId="8" borderId="55" xfId="0" applyFont="1" applyFill="1" applyBorder="1" applyAlignment="1">
      <alignment wrapText="1"/>
    </xf>
    <xf numFmtId="164" fontId="5" fillId="8" borderId="55" xfId="0" applyNumberFormat="1" applyFont="1" applyFill="1" applyBorder="1" applyProtection="1">
      <protection locked="0"/>
    </xf>
    <xf numFmtId="0" fontId="5" fillId="0" borderId="56" xfId="0" applyFont="1" applyBorder="1" applyAlignment="1">
      <alignment horizontal="center"/>
    </xf>
    <xf numFmtId="0" fontId="5" fillId="8" borderId="57" xfId="0" applyFont="1" applyFill="1" applyBorder="1" applyAlignment="1" applyProtection="1">
      <alignment horizontal="center"/>
      <protection locked="0"/>
    </xf>
    <xf numFmtId="3" fontId="5" fillId="4" borderId="55" xfId="0" applyNumberFormat="1" applyFont="1" applyFill="1" applyBorder="1"/>
    <xf numFmtId="3" fontId="5" fillId="4" borderId="66" xfId="0" applyNumberFormat="1" applyFont="1" applyFill="1" applyBorder="1"/>
    <xf numFmtId="0" fontId="5" fillId="4" borderId="57" xfId="0" applyFont="1" applyFill="1" applyBorder="1" applyAlignment="1" applyProtection="1">
      <alignment horizontal="center"/>
      <protection locked="0"/>
    </xf>
    <xf numFmtId="3" fontId="5" fillId="7" borderId="57" xfId="0" applyNumberFormat="1" applyFont="1" applyFill="1" applyBorder="1" applyProtection="1">
      <protection locked="0"/>
    </xf>
    <xf numFmtId="3" fontId="5" fillId="2" borderId="54" xfId="0" applyNumberFormat="1" applyFont="1" applyFill="1" applyBorder="1" applyAlignment="1" applyProtection="1">
      <alignment horizontal="center" vertical="center" textRotation="90"/>
      <protection locked="0"/>
    </xf>
    <xf numFmtId="0" fontId="12" fillId="2" borderId="57" xfId="0" applyFont="1" applyFill="1" applyBorder="1" applyAlignment="1">
      <alignment horizontal="center" vertical="center" textRotation="90" wrapText="1"/>
    </xf>
    <xf numFmtId="0" fontId="13" fillId="8" borderId="55" xfId="0" applyFont="1" applyFill="1" applyBorder="1"/>
    <xf numFmtId="0" fontId="14" fillId="8" borderId="55" xfId="0" applyFont="1" applyFill="1" applyBorder="1" applyAlignment="1">
      <alignment wrapText="1"/>
    </xf>
    <xf numFmtId="164" fontId="12" fillId="8" borderId="55" xfId="0" applyNumberFormat="1" applyFont="1" applyFill="1" applyBorder="1" applyProtection="1">
      <protection locked="0"/>
    </xf>
    <xf numFmtId="0" fontId="12" fillId="0" borderId="56" xfId="0" applyFont="1" applyBorder="1" applyAlignment="1">
      <alignment horizontal="center"/>
    </xf>
    <xf numFmtId="0" fontId="13" fillId="4" borderId="55" xfId="0" applyFont="1" applyFill="1" applyBorder="1"/>
    <xf numFmtId="3" fontId="12" fillId="4" borderId="17" xfId="0" applyNumberFormat="1" applyFont="1" applyFill="1" applyBorder="1"/>
    <xf numFmtId="3" fontId="12" fillId="4" borderId="12" xfId="0" applyNumberFormat="1" applyFont="1" applyFill="1" applyBorder="1"/>
    <xf numFmtId="4" fontId="12" fillId="7" borderId="12" xfId="0" applyNumberFormat="1" applyFont="1" applyFill="1" applyBorder="1" applyProtection="1">
      <protection locked="0"/>
    </xf>
    <xf numFmtId="3" fontId="12" fillId="2" borderId="54" xfId="0" applyNumberFormat="1" applyFont="1" applyFill="1" applyBorder="1" applyAlignment="1" applyProtection="1">
      <alignment horizontal="center" vertical="center" textRotation="90"/>
      <protection locked="0"/>
    </xf>
    <xf numFmtId="0" fontId="0" fillId="9" borderId="31" xfId="0" applyFill="1" applyBorder="1" applyAlignment="1" applyProtection="1">
      <alignment horizontal="center"/>
      <protection locked="0"/>
    </xf>
    <xf numFmtId="3" fontId="0" fillId="9" borderId="30" xfId="0" applyNumberFormat="1" applyFill="1" applyBorder="1"/>
    <xf numFmtId="3" fontId="0" fillId="9" borderId="32" xfId="0" applyNumberFormat="1" applyFill="1" applyBorder="1"/>
    <xf numFmtId="3" fontId="0" fillId="9" borderId="21" xfId="0" applyNumberFormat="1" applyFill="1" applyBorder="1" applyAlignment="1" applyProtection="1">
      <alignment horizontal="center"/>
      <protection locked="0"/>
    </xf>
    <xf numFmtId="3" fontId="0" fillId="9" borderId="1" xfId="0" applyNumberFormat="1" applyFill="1" applyBorder="1"/>
    <xf numFmtId="3" fontId="0" fillId="9" borderId="6" xfId="0" applyNumberFormat="1" applyFill="1" applyBorder="1"/>
    <xf numFmtId="0" fontId="5" fillId="9" borderId="21" xfId="0" applyFont="1" applyFill="1" applyBorder="1" applyAlignment="1" applyProtection="1">
      <alignment horizontal="center"/>
      <protection locked="0"/>
    </xf>
    <xf numFmtId="3" fontId="5" fillId="9" borderId="1" xfId="0" applyNumberFormat="1" applyFont="1" applyFill="1" applyBorder="1"/>
    <xf numFmtId="3" fontId="5" fillId="9" borderId="6" xfId="0" applyNumberFormat="1" applyFont="1" applyFill="1" applyBorder="1"/>
    <xf numFmtId="0" fontId="0" fillId="9" borderId="21" xfId="0" applyFill="1" applyBorder="1" applyAlignment="1" applyProtection="1">
      <alignment horizontal="center"/>
      <protection locked="0"/>
    </xf>
    <xf numFmtId="0" fontId="5" fillId="9" borderId="26" xfId="0" applyFont="1" applyFill="1" applyBorder="1" applyAlignment="1" applyProtection="1">
      <alignment horizontal="center"/>
      <protection locked="0"/>
    </xf>
    <xf numFmtId="3" fontId="5" fillId="9" borderId="8" xfId="0" applyNumberFormat="1" applyFont="1" applyFill="1" applyBorder="1"/>
    <xf numFmtId="3" fontId="5" fillId="9" borderId="9" xfId="0" applyNumberFormat="1" applyFont="1" applyFill="1" applyBorder="1"/>
    <xf numFmtId="164" fontId="4" fillId="6" borderId="32" xfId="2" applyNumberFormat="1" applyFill="1" applyBorder="1" applyProtection="1">
      <protection locked="0"/>
    </xf>
    <xf numFmtId="164" fontId="4" fillId="6" borderId="6" xfId="2" applyNumberFormat="1" applyFill="1" applyBorder="1" applyProtection="1">
      <protection locked="0"/>
    </xf>
    <xf numFmtId="0" fontId="8" fillId="6" borderId="1" xfId="0" applyFont="1" applyFill="1" applyBorder="1" applyAlignment="1">
      <alignment wrapText="1"/>
    </xf>
    <xf numFmtId="164" fontId="0" fillId="6" borderId="1" xfId="0" applyNumberFormat="1" applyFill="1" applyBorder="1" applyProtection="1">
      <protection locked="0"/>
    </xf>
    <xf numFmtId="164" fontId="4" fillId="6" borderId="4" xfId="2" applyNumberFormat="1" applyFill="1" applyBorder="1" applyProtection="1">
      <protection locked="0"/>
    </xf>
    <xf numFmtId="0" fontId="0" fillId="6" borderId="21" xfId="0" applyFill="1" applyBorder="1" applyAlignment="1" applyProtection="1">
      <alignment horizontal="center"/>
      <protection locked="0"/>
    </xf>
    <xf numFmtId="0" fontId="0" fillId="6" borderId="26" xfId="0" applyFill="1" applyBorder="1" applyAlignment="1" applyProtection="1">
      <alignment horizontal="center"/>
      <protection locked="0"/>
    </xf>
    <xf numFmtId="0" fontId="0" fillId="6" borderId="1" xfId="0" applyFill="1" applyBorder="1" applyAlignment="1">
      <alignment wrapText="1"/>
    </xf>
    <xf numFmtId="3" fontId="0" fillId="0" borderId="14" xfId="0" applyNumberFormat="1" applyBorder="1"/>
    <xf numFmtId="0" fontId="7" fillId="6" borderId="1" xfId="2" applyFont="1" applyFill="1" applyBorder="1" applyAlignment="1">
      <alignment wrapText="1"/>
    </xf>
    <xf numFmtId="164" fontId="4" fillId="6" borderId="4" xfId="2" applyNumberFormat="1" applyFill="1" applyBorder="1"/>
    <xf numFmtId="164" fontId="4" fillId="6" borderId="6" xfId="2" applyNumberFormat="1" applyFill="1" applyBorder="1"/>
    <xf numFmtId="164" fontId="4" fillId="6" borderId="9" xfId="2" applyNumberFormat="1" applyFill="1" applyBorder="1" applyProtection="1">
      <protection locked="0"/>
    </xf>
    <xf numFmtId="164" fontId="4" fillId="6" borderId="24" xfId="2" applyNumberFormat="1" applyFill="1" applyBorder="1" applyProtection="1">
      <protection locked="0"/>
    </xf>
    <xf numFmtId="0" fontId="4" fillId="0" borderId="8" xfId="2" applyBorder="1" applyAlignment="1">
      <alignment horizontal="center"/>
    </xf>
    <xf numFmtId="0" fontId="4" fillId="6" borderId="8" xfId="2" applyFill="1" applyBorder="1" applyAlignment="1" applyProtection="1">
      <alignment horizontal="center"/>
      <protection locked="0"/>
    </xf>
    <xf numFmtId="164" fontId="4" fillId="6" borderId="65" xfId="2" applyNumberFormat="1" applyFill="1" applyBorder="1" applyProtection="1">
      <protection locked="0"/>
    </xf>
    <xf numFmtId="0" fontId="4" fillId="0" borderId="14" xfId="2" applyBorder="1" applyAlignment="1">
      <alignment horizontal="center"/>
    </xf>
    <xf numFmtId="0" fontId="4" fillId="0" borderId="3" xfId="2" applyBorder="1" applyAlignment="1">
      <alignment horizontal="left" wrapText="1"/>
    </xf>
    <xf numFmtId="165" fontId="4" fillId="2" borderId="4" xfId="2" applyNumberFormat="1" applyFill="1" applyBorder="1" applyProtection="1">
      <protection locked="0"/>
    </xf>
    <xf numFmtId="165" fontId="4" fillId="2" borderId="6" xfId="2" applyNumberFormat="1" applyFill="1" applyBorder="1" applyProtection="1">
      <protection locked="0"/>
    </xf>
    <xf numFmtId="1" fontId="0" fillId="6" borderId="21" xfId="0" applyNumberFormat="1" applyFill="1" applyBorder="1" applyAlignment="1" applyProtection="1">
      <alignment horizontal="center"/>
      <protection locked="0"/>
    </xf>
    <xf numFmtId="0" fontId="4" fillId="0" borderId="25" xfId="2" applyBorder="1" applyAlignment="1">
      <alignment horizontal="left" wrapText="1"/>
    </xf>
    <xf numFmtId="165" fontId="4" fillId="2" borderId="24" xfId="2" applyNumberFormat="1" applyFill="1" applyBorder="1" applyProtection="1">
      <protection locked="0"/>
    </xf>
    <xf numFmtId="0" fontId="0" fillId="0" borderId="3" xfId="0" applyBorder="1" applyAlignment="1">
      <alignment wrapText="1"/>
    </xf>
    <xf numFmtId="165" fontId="0" fillId="2" borderId="3" xfId="0" applyNumberFormat="1" applyFill="1" applyBorder="1" applyProtection="1">
      <protection locked="0"/>
    </xf>
    <xf numFmtId="165" fontId="0" fillId="2" borderId="4" xfId="0" applyNumberFormat="1" applyFill="1" applyBorder="1" applyProtection="1">
      <protection locked="0"/>
    </xf>
    <xf numFmtId="0" fontId="0" fillId="0" borderId="4" xfId="0" applyBorder="1" applyAlignment="1">
      <alignment horizontal="center"/>
    </xf>
    <xf numFmtId="1" fontId="0" fillId="6" borderId="31" xfId="0" applyNumberFormat="1" applyFill="1" applyBorder="1" applyAlignment="1" applyProtection="1">
      <alignment horizontal="center"/>
      <protection locked="0"/>
    </xf>
    <xf numFmtId="3" fontId="4" fillId="2" borderId="44" xfId="2" applyNumberFormat="1" applyFill="1" applyBorder="1" applyProtection="1">
      <protection locked="0"/>
    </xf>
    <xf numFmtId="165" fontId="0" fillId="2" borderId="1" xfId="0" applyNumberFormat="1" applyFill="1" applyBorder="1" applyProtection="1">
      <protection locked="0"/>
    </xf>
    <xf numFmtId="165" fontId="0" fillId="2" borderId="6" xfId="0" applyNumberFormat="1" applyFill="1" applyBorder="1" applyProtection="1">
      <protection locked="0"/>
    </xf>
    <xf numFmtId="165" fontId="4" fillId="2" borderId="9" xfId="2" applyNumberFormat="1" applyFill="1" applyBorder="1" applyProtection="1">
      <protection locked="0"/>
    </xf>
    <xf numFmtId="164" fontId="0" fillId="6" borderId="6" xfId="0" applyNumberFormat="1" applyFill="1" applyBorder="1" applyProtection="1">
      <protection locked="0"/>
    </xf>
    <xf numFmtId="0" fontId="8" fillId="6" borderId="25" xfId="0" applyFont="1" applyFill="1" applyBorder="1" applyAlignment="1">
      <alignment wrapText="1"/>
    </xf>
    <xf numFmtId="164" fontId="0" fillId="6" borderId="24" xfId="0" applyNumberFormat="1" applyFill="1" applyBorder="1" applyProtection="1">
      <protection locked="0"/>
    </xf>
    <xf numFmtId="0" fontId="0" fillId="0" borderId="24" xfId="0" applyBorder="1" applyAlignment="1">
      <alignment horizontal="center"/>
    </xf>
    <xf numFmtId="3" fontId="4" fillId="2" borderId="40" xfId="2" applyNumberFormat="1" applyFill="1" applyBorder="1" applyProtection="1">
      <protection locked="0"/>
    </xf>
    <xf numFmtId="3" fontId="4" fillId="0" borderId="6" xfId="2" applyNumberFormat="1" applyBorder="1"/>
    <xf numFmtId="3" fontId="4" fillId="2" borderId="8" xfId="2" applyNumberFormat="1" applyFill="1" applyBorder="1" applyProtection="1">
      <protection locked="0"/>
    </xf>
    <xf numFmtId="3" fontId="4" fillId="0" borderId="32" xfId="2" applyNumberFormat="1" applyBorder="1"/>
    <xf numFmtId="3" fontId="4" fillId="2" borderId="30" xfId="2" applyNumberFormat="1" applyFill="1" applyBorder="1" applyProtection="1">
      <protection locked="0"/>
    </xf>
    <xf numFmtId="164" fontId="6" fillId="0" borderId="0" xfId="4" applyNumberFormat="1" applyFont="1" applyFill="1" applyAlignment="1"/>
    <xf numFmtId="3" fontId="4" fillId="4" borderId="1" xfId="2" applyNumberFormat="1" applyFill="1" applyBorder="1"/>
    <xf numFmtId="43" fontId="0" fillId="2" borderId="1" xfId="3" applyFont="1" applyFill="1" applyBorder="1" applyAlignment="1">
      <alignment horizontal="center"/>
    </xf>
    <xf numFmtId="166" fontId="0" fillId="2" borderId="1" xfId="3" applyNumberFormat="1" applyFont="1" applyFill="1" applyBorder="1" applyAlignment="1">
      <alignment horizontal="center"/>
    </xf>
    <xf numFmtId="0" fontId="16" fillId="0" borderId="0" xfId="2" applyFont="1" applyAlignment="1">
      <alignment horizontal="center" vertical="top"/>
    </xf>
    <xf numFmtId="0" fontId="4" fillId="0" borderId="0" xfId="2" applyAlignment="1">
      <alignment horizontal="left" vertical="top" wrapText="1"/>
    </xf>
    <xf numFmtId="0" fontId="3" fillId="0" borderId="1" xfId="0" applyFont="1" applyBorder="1" applyAlignment="1">
      <alignment horizontal="center"/>
    </xf>
    <xf numFmtId="0" fontId="5" fillId="3" borderId="1" xfId="2" applyFont="1" applyFill="1" applyBorder="1" applyAlignment="1">
      <alignment horizontal="right"/>
    </xf>
    <xf numFmtId="0" fontId="5" fillId="2" borderId="51" xfId="2" applyFont="1" applyFill="1" applyBorder="1" applyAlignment="1">
      <alignment horizontal="center"/>
    </xf>
    <xf numFmtId="0" fontId="5" fillId="2" borderId="36" xfId="2" applyFont="1" applyFill="1" applyBorder="1" applyAlignment="1">
      <alignment horizontal="center"/>
    </xf>
    <xf numFmtId="0" fontId="5" fillId="2" borderId="49" xfId="2" applyFont="1" applyFill="1" applyBorder="1" applyAlignment="1">
      <alignment horizontal="center"/>
    </xf>
    <xf numFmtId="0" fontId="5" fillId="2" borderId="19" xfId="2" applyFont="1" applyFill="1" applyBorder="1" applyAlignment="1">
      <alignment horizontal="center"/>
    </xf>
    <xf numFmtId="0" fontId="11" fillId="2" borderId="12" xfId="2" applyFont="1" applyFill="1" applyBorder="1" applyAlignment="1">
      <alignment horizontal="center"/>
    </xf>
    <xf numFmtId="0" fontId="11" fillId="2" borderId="17" xfId="2" applyFont="1" applyFill="1" applyBorder="1" applyAlignment="1">
      <alignment horizontal="center"/>
    </xf>
    <xf numFmtId="0" fontId="11" fillId="2" borderId="11" xfId="2" applyFont="1" applyFill="1" applyBorder="1" applyAlignment="1">
      <alignment horizontal="center"/>
    </xf>
    <xf numFmtId="0" fontId="4" fillId="2" borderId="12" xfId="2" applyFill="1" applyBorder="1" applyAlignment="1">
      <alignment horizontal="center"/>
    </xf>
    <xf numFmtId="0" fontId="4" fillId="2" borderId="11" xfId="2" applyFill="1" applyBorder="1" applyAlignment="1">
      <alignment horizontal="center"/>
    </xf>
    <xf numFmtId="0" fontId="10" fillId="2" borderId="17" xfId="2" applyFont="1" applyFill="1" applyBorder="1" applyAlignment="1">
      <alignment horizontal="left"/>
    </xf>
    <xf numFmtId="0" fontId="4" fillId="3" borderId="51" xfId="2" applyFill="1" applyBorder="1" applyAlignment="1">
      <alignment horizontal="center"/>
    </xf>
    <xf numFmtId="0" fontId="4" fillId="3" borderId="50" xfId="2" applyFill="1" applyBorder="1" applyAlignment="1">
      <alignment horizontal="center"/>
    </xf>
    <xf numFmtId="3" fontId="4" fillId="2" borderId="21" xfId="2" applyNumberFormat="1" applyFill="1" applyBorder="1" applyAlignment="1">
      <alignment horizontal="left"/>
    </xf>
    <xf numFmtId="3" fontId="4" fillId="2" borderId="20" xfId="2" applyNumberFormat="1" applyFill="1" applyBorder="1" applyAlignment="1">
      <alignment horizontal="left"/>
    </xf>
    <xf numFmtId="0" fontId="5" fillId="2" borderId="40" xfId="2" applyFont="1" applyFill="1" applyBorder="1" applyAlignment="1">
      <alignment horizontal="center" vertical="center" textRotation="90" wrapText="1"/>
    </xf>
    <xf numFmtId="0" fontId="5" fillId="2" borderId="37" xfId="2" applyFont="1" applyFill="1" applyBorder="1" applyAlignment="1">
      <alignment horizontal="center" vertical="center" textRotation="90" wrapText="1"/>
    </xf>
    <xf numFmtId="0" fontId="5" fillId="2" borderId="35" xfId="2" applyFont="1" applyFill="1" applyBorder="1" applyAlignment="1">
      <alignment horizontal="center" vertical="center" textRotation="90" wrapText="1"/>
    </xf>
    <xf numFmtId="3" fontId="5" fillId="2" borderId="34" xfId="2" applyNumberFormat="1" applyFont="1" applyFill="1" applyBorder="1" applyAlignment="1" applyProtection="1">
      <alignment horizontal="center" vertical="center" textRotation="90"/>
      <protection locked="0"/>
    </xf>
    <xf numFmtId="3" fontId="5" fillId="2" borderId="53" xfId="2" applyNumberFormat="1" applyFont="1" applyFill="1" applyBorder="1" applyAlignment="1" applyProtection="1">
      <alignment horizontal="center" vertical="center" textRotation="90"/>
      <protection locked="0"/>
    </xf>
    <xf numFmtId="3" fontId="5" fillId="2" borderId="52" xfId="2" applyNumberFormat="1" applyFont="1" applyFill="1" applyBorder="1" applyAlignment="1" applyProtection="1">
      <alignment horizontal="center" vertical="center" textRotation="90"/>
      <protection locked="0"/>
    </xf>
    <xf numFmtId="3" fontId="4" fillId="2" borderId="31" xfId="2" applyNumberFormat="1" applyFill="1" applyBorder="1" applyAlignment="1">
      <alignment horizontal="left"/>
    </xf>
    <xf numFmtId="3" fontId="4" fillId="2" borderId="38" xfId="2" applyNumberFormat="1" applyFill="1" applyBorder="1" applyAlignment="1">
      <alignment horizontal="left"/>
    </xf>
    <xf numFmtId="3" fontId="4" fillId="2" borderId="15" xfId="2" applyNumberFormat="1" applyFill="1" applyBorder="1" applyAlignment="1">
      <alignment horizontal="left"/>
    </xf>
    <xf numFmtId="3" fontId="4" fillId="2" borderId="14" xfId="2" applyNumberFormat="1" applyFill="1" applyBorder="1" applyAlignment="1">
      <alignment horizontal="left"/>
    </xf>
    <xf numFmtId="0" fontId="5" fillId="2" borderId="37" xfId="2" applyFont="1" applyFill="1" applyBorder="1" applyAlignment="1">
      <alignment horizontal="center" vertical="center" textRotation="90"/>
    </xf>
    <xf numFmtId="0" fontId="5" fillId="2" borderId="35" xfId="2" applyFont="1" applyFill="1" applyBorder="1" applyAlignment="1">
      <alignment horizontal="center" vertical="center" textRotation="90"/>
    </xf>
    <xf numFmtId="0" fontId="5" fillId="2" borderId="31" xfId="2" applyFont="1" applyFill="1" applyBorder="1" applyAlignment="1">
      <alignment horizontal="center" vertical="center" textRotation="90" wrapText="1"/>
    </xf>
    <xf numFmtId="0" fontId="5" fillId="2" borderId="21" xfId="2" applyFont="1" applyFill="1" applyBorder="1" applyAlignment="1">
      <alignment horizontal="center" vertical="center" textRotation="90" wrapText="1"/>
    </xf>
    <xf numFmtId="0" fontId="5" fillId="2" borderId="15" xfId="2" applyFont="1" applyFill="1" applyBorder="1" applyAlignment="1">
      <alignment horizontal="center" vertical="center" textRotation="90" wrapText="1"/>
    </xf>
    <xf numFmtId="3" fontId="4" fillId="2" borderId="48" xfId="2" applyNumberFormat="1" applyFill="1" applyBorder="1" applyAlignment="1">
      <alignment horizontal="left"/>
    </xf>
    <xf numFmtId="3" fontId="4" fillId="2" borderId="47" xfId="2" applyNumberFormat="1" applyFill="1" applyBorder="1" applyAlignment="1">
      <alignment horizontal="left"/>
    </xf>
    <xf numFmtId="0" fontId="5" fillId="2" borderId="40" xfId="2" applyFont="1" applyFill="1" applyBorder="1" applyAlignment="1">
      <alignment horizontal="center" vertical="center" textRotation="90"/>
    </xf>
    <xf numFmtId="0" fontId="5" fillId="2" borderId="26" xfId="2" applyFont="1" applyFill="1" applyBorder="1" applyAlignment="1">
      <alignment horizontal="center" vertical="center" textRotation="90" wrapText="1"/>
    </xf>
    <xf numFmtId="3" fontId="5" fillId="2" borderId="22" xfId="2" applyNumberFormat="1" applyFont="1" applyFill="1" applyBorder="1" applyAlignment="1" applyProtection="1">
      <alignment horizontal="center" vertical="center" textRotation="90"/>
      <protection locked="0"/>
    </xf>
    <xf numFmtId="3" fontId="5" fillId="2" borderId="16" xfId="2" applyNumberFormat="1" applyFont="1" applyFill="1" applyBorder="1" applyAlignment="1" applyProtection="1">
      <alignment horizontal="center" vertical="center" textRotation="90"/>
      <protection locked="0"/>
    </xf>
    <xf numFmtId="0" fontId="5" fillId="3" borderId="17" xfId="2" applyFont="1" applyFill="1" applyBorder="1" applyAlignment="1">
      <alignment horizontal="center"/>
    </xf>
    <xf numFmtId="3" fontId="4" fillId="2" borderId="17" xfId="2" applyNumberFormat="1" applyFill="1" applyBorder="1" applyAlignment="1">
      <alignment horizontal="center"/>
    </xf>
    <xf numFmtId="3" fontId="4" fillId="2" borderId="11" xfId="2" applyNumberFormat="1" applyFill="1" applyBorder="1" applyAlignment="1">
      <alignment horizontal="center"/>
    </xf>
    <xf numFmtId="164" fontId="17" fillId="0" borderId="0" xfId="4" applyNumberFormat="1" applyFont="1" applyFill="1" applyAlignment="1">
      <alignment horizontal="center"/>
    </xf>
    <xf numFmtId="0" fontId="5" fillId="2" borderId="28" xfId="2" applyFont="1" applyFill="1" applyBorder="1" applyAlignment="1">
      <alignment horizontal="center" vertical="center" textRotation="90" wrapText="1"/>
    </xf>
    <xf numFmtId="3" fontId="5" fillId="2" borderId="19" xfId="2" applyNumberFormat="1" applyFont="1" applyFill="1" applyBorder="1" applyAlignment="1" applyProtection="1">
      <alignment horizontal="center" vertical="center" textRotation="90"/>
      <protection locked="0"/>
    </xf>
    <xf numFmtId="3" fontId="4" fillId="2" borderId="23" xfId="2" applyNumberFormat="1" applyFill="1" applyBorder="1" applyAlignment="1">
      <alignment horizontal="left"/>
    </xf>
    <xf numFmtId="3" fontId="4" fillId="2" borderId="46" xfId="2" applyNumberFormat="1" applyFill="1" applyBorder="1" applyAlignment="1">
      <alignment horizontal="left"/>
    </xf>
    <xf numFmtId="3" fontId="0" fillId="2" borderId="21" xfId="0" applyNumberFormat="1" applyFill="1" applyBorder="1" applyAlignment="1">
      <alignment horizontal="left"/>
    </xf>
    <xf numFmtId="3" fontId="0" fillId="2" borderId="1" xfId="0" applyNumberFormat="1" applyFill="1" applyBorder="1" applyAlignment="1">
      <alignment horizontal="left"/>
    </xf>
    <xf numFmtId="3" fontId="0" fillId="2" borderId="20" xfId="0" applyNumberFormat="1" applyFill="1" applyBorder="1" applyAlignment="1">
      <alignment horizontal="left"/>
    </xf>
    <xf numFmtId="3" fontId="0" fillId="2" borderId="15" xfId="0" applyNumberFormat="1" applyFill="1" applyBorder="1" applyAlignment="1">
      <alignment horizontal="left"/>
    </xf>
    <xf numFmtId="3" fontId="0" fillId="2" borderId="25" xfId="0" applyNumberFormat="1" applyFill="1" applyBorder="1" applyAlignment="1">
      <alignment horizontal="left"/>
    </xf>
    <xf numFmtId="3" fontId="0" fillId="2" borderId="14" xfId="0" applyNumberFormat="1" applyFill="1" applyBorder="1" applyAlignment="1">
      <alignment horizontal="left"/>
    </xf>
    <xf numFmtId="0" fontId="0" fillId="8" borderId="32" xfId="0" applyFill="1" applyBorder="1" applyAlignment="1">
      <alignment horizontal="center"/>
    </xf>
    <xf numFmtId="0" fontId="0" fillId="8" borderId="61" xfId="0" applyFill="1" applyBorder="1" applyAlignment="1">
      <alignment horizontal="center"/>
    </xf>
    <xf numFmtId="0" fontId="0" fillId="8" borderId="6" xfId="0" applyFill="1" applyBorder="1" applyAlignment="1">
      <alignment horizontal="center"/>
    </xf>
    <xf numFmtId="0" fontId="0" fillId="8" borderId="5" xfId="0" applyFill="1" applyBorder="1" applyAlignment="1">
      <alignment horizontal="center"/>
    </xf>
    <xf numFmtId="3" fontId="5" fillId="7" borderId="29" xfId="0" applyNumberFormat="1" applyFont="1" applyFill="1" applyBorder="1" applyAlignment="1" applyProtection="1">
      <alignment horizontal="center" vertical="center" textRotation="90"/>
      <protection locked="0"/>
    </xf>
    <xf numFmtId="3" fontId="5" fillId="7" borderId="22" xfId="0" applyNumberFormat="1" applyFont="1" applyFill="1" applyBorder="1" applyAlignment="1" applyProtection="1">
      <alignment horizontal="center" vertical="center" textRotation="90"/>
      <protection locked="0"/>
    </xf>
    <xf numFmtId="0" fontId="0" fillId="8" borderId="6" xfId="0" applyFill="1" applyBorder="1"/>
    <xf numFmtId="0" fontId="0" fillId="8" borderId="5" xfId="0" applyFill="1" applyBorder="1"/>
    <xf numFmtId="3" fontId="0" fillId="2" borderId="31" xfId="0" applyNumberFormat="1" applyFill="1" applyBorder="1" applyAlignment="1">
      <alignment horizontal="left"/>
    </xf>
    <xf numFmtId="3" fontId="0" fillId="2" borderId="30" xfId="0" applyNumberFormat="1" applyFill="1" applyBorder="1" applyAlignment="1">
      <alignment horizontal="left"/>
    </xf>
    <xf numFmtId="3" fontId="0" fillId="2" borderId="38" xfId="0" applyNumberFormat="1" applyFill="1" applyBorder="1" applyAlignment="1">
      <alignment horizontal="left"/>
    </xf>
    <xf numFmtId="0" fontId="5" fillId="2" borderId="40" xfId="0" applyFont="1" applyFill="1" applyBorder="1" applyAlignment="1">
      <alignment horizontal="center" vertical="center" textRotation="90" wrapText="1"/>
    </xf>
    <xf numFmtId="0" fontId="5" fillId="2" borderId="37" xfId="0" applyFont="1" applyFill="1" applyBorder="1" applyAlignment="1">
      <alignment horizontal="center" vertical="center" textRotation="90" wrapText="1"/>
    </xf>
    <xf numFmtId="0" fontId="5" fillId="2" borderId="35" xfId="0" applyFont="1" applyFill="1" applyBorder="1" applyAlignment="1">
      <alignment horizontal="center" vertical="center" textRotation="90" wrapText="1"/>
    </xf>
    <xf numFmtId="0" fontId="0" fillId="8" borderId="6" xfId="0" applyFill="1" applyBorder="1" applyAlignment="1">
      <alignment horizontal="left"/>
    </xf>
    <xf numFmtId="0" fontId="0" fillId="8" borderId="5" xfId="0" applyFill="1" applyBorder="1" applyAlignment="1">
      <alignment horizontal="left"/>
    </xf>
    <xf numFmtId="3" fontId="5" fillId="7" borderId="16" xfId="0" applyNumberFormat="1" applyFont="1" applyFill="1" applyBorder="1" applyAlignment="1" applyProtection="1">
      <alignment horizontal="center" vertical="center" textRotation="90"/>
      <protection locked="0"/>
    </xf>
    <xf numFmtId="0" fontId="5" fillId="2" borderId="31" xfId="0" applyFont="1" applyFill="1" applyBorder="1" applyAlignment="1">
      <alignment horizontal="center" vertical="center" textRotation="90"/>
    </xf>
    <xf numFmtId="0" fontId="5" fillId="2" borderId="21" xfId="0" applyFont="1" applyFill="1" applyBorder="1" applyAlignment="1">
      <alignment horizontal="center" vertical="center" textRotation="90"/>
    </xf>
    <xf numFmtId="0" fontId="5" fillId="2" borderId="15" xfId="0" applyFont="1" applyFill="1" applyBorder="1" applyAlignment="1">
      <alignment horizontal="center" vertical="center" textRotation="90"/>
    </xf>
    <xf numFmtId="3" fontId="5" fillId="7" borderId="38" xfId="0" applyNumberFormat="1" applyFont="1" applyFill="1" applyBorder="1" applyAlignment="1" applyProtection="1">
      <alignment horizontal="center" vertical="center" textRotation="90"/>
      <protection locked="0"/>
    </xf>
    <xf numFmtId="3" fontId="5" fillId="7" borderId="20" xfId="0" applyNumberFormat="1" applyFont="1" applyFill="1" applyBorder="1" applyAlignment="1" applyProtection="1">
      <alignment horizontal="center" vertical="center" textRotation="90"/>
      <protection locked="0"/>
    </xf>
    <xf numFmtId="3" fontId="5" fillId="7" borderId="14" xfId="0" applyNumberFormat="1" applyFont="1" applyFill="1" applyBorder="1" applyAlignment="1" applyProtection="1">
      <alignment horizontal="center" vertical="center" textRotation="90"/>
      <protection locked="0"/>
    </xf>
    <xf numFmtId="0" fontId="0" fillId="8" borderId="1" xfId="0" applyFill="1" applyBorder="1"/>
    <xf numFmtId="0" fontId="0" fillId="8" borderId="25" xfId="0" applyFill="1" applyBorder="1"/>
    <xf numFmtId="0" fontId="5" fillId="2" borderId="51" xfId="0" applyFont="1" applyFill="1" applyBorder="1" applyAlignment="1">
      <alignment horizontal="center"/>
    </xf>
    <xf numFmtId="0" fontId="5" fillId="2" borderId="50" xfId="0" applyFont="1" applyFill="1" applyBorder="1" applyAlignment="1">
      <alignment horizontal="center"/>
    </xf>
    <xf numFmtId="0" fontId="5" fillId="2" borderId="36" xfId="0" applyFont="1" applyFill="1" applyBorder="1" applyAlignment="1">
      <alignment horizontal="center"/>
    </xf>
    <xf numFmtId="0" fontId="5" fillId="2" borderId="49" xfId="0" applyFont="1" applyFill="1" applyBorder="1" applyAlignment="1">
      <alignment horizontal="center"/>
    </xf>
    <xf numFmtId="0" fontId="5" fillId="2" borderId="0" xfId="0" applyFont="1" applyFill="1" applyAlignment="1">
      <alignment horizontal="center"/>
    </xf>
    <xf numFmtId="0" fontId="5" fillId="2" borderId="19" xfId="0" applyFont="1" applyFill="1" applyBorder="1" applyAlignment="1">
      <alignment horizontal="center"/>
    </xf>
    <xf numFmtId="0" fontId="0" fillId="3" borderId="51" xfId="0" applyFill="1" applyBorder="1" applyAlignment="1">
      <alignment horizontal="center"/>
    </xf>
    <xf numFmtId="0" fontId="0" fillId="3" borderId="36" xfId="0" applyFill="1" applyBorder="1" applyAlignment="1">
      <alignment horizontal="center"/>
    </xf>
    <xf numFmtId="3" fontId="5" fillId="9" borderId="29" xfId="0" applyNumberFormat="1" applyFont="1" applyFill="1" applyBorder="1" applyAlignment="1" applyProtection="1">
      <alignment horizontal="center" vertical="center" textRotation="90"/>
      <protection locked="0"/>
    </xf>
    <xf numFmtId="3" fontId="5" fillId="9" borderId="22" xfId="0" applyNumberFormat="1" applyFont="1" applyFill="1" applyBorder="1" applyAlignment="1" applyProtection="1">
      <alignment horizontal="center" vertical="center" textRotation="90"/>
      <protection locked="0"/>
    </xf>
    <xf numFmtId="3" fontId="0" fillId="2" borderId="23" xfId="0" applyNumberFormat="1" applyFill="1" applyBorder="1" applyAlignment="1">
      <alignment horizontal="left"/>
    </xf>
    <xf numFmtId="3" fontId="0" fillId="2" borderId="43" xfId="0" applyNumberFormat="1" applyFill="1" applyBorder="1" applyAlignment="1">
      <alignment horizontal="left"/>
    </xf>
    <xf numFmtId="3" fontId="0" fillId="2" borderId="46" xfId="0" applyNumberFormat="1" applyFill="1" applyBorder="1" applyAlignment="1">
      <alignment horizontal="left"/>
    </xf>
    <xf numFmtId="0" fontId="5" fillId="2" borderId="40" xfId="0" applyFont="1" applyFill="1" applyBorder="1" applyAlignment="1">
      <alignment horizontal="center" vertical="center" textRotation="90"/>
    </xf>
    <xf numFmtId="0" fontId="5" fillId="2" borderId="37" xfId="0" applyFont="1" applyFill="1" applyBorder="1" applyAlignment="1">
      <alignment horizontal="center" vertical="center" textRotation="90"/>
    </xf>
    <xf numFmtId="0" fontId="11" fillId="2" borderId="1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0" fillId="2" borderId="12" xfId="0" applyFill="1" applyBorder="1" applyAlignment="1">
      <alignment horizontal="center"/>
    </xf>
    <xf numFmtId="0" fontId="0" fillId="2" borderId="17" xfId="0" applyFill="1" applyBorder="1" applyAlignment="1">
      <alignment horizontal="center"/>
    </xf>
    <xf numFmtId="0" fontId="0" fillId="2" borderId="11" xfId="0" applyFill="1" applyBorder="1" applyAlignment="1">
      <alignment horizontal="center"/>
    </xf>
    <xf numFmtId="0" fontId="10" fillId="8" borderId="17" xfId="0" applyFont="1" applyFill="1" applyBorder="1" applyAlignment="1">
      <alignment horizontal="left"/>
    </xf>
    <xf numFmtId="0" fontId="10" fillId="8" borderId="11" xfId="0" applyFont="1" applyFill="1" applyBorder="1" applyAlignment="1">
      <alignment horizontal="left"/>
    </xf>
    <xf numFmtId="0" fontId="0" fillId="3" borderId="29" xfId="0" applyFill="1" applyBorder="1" applyAlignment="1">
      <alignment horizontal="center" wrapText="1"/>
    </xf>
    <xf numFmtId="0" fontId="0" fillId="3" borderId="16" xfId="0" applyFill="1" applyBorder="1" applyAlignment="1">
      <alignment horizontal="center" wrapText="1"/>
    </xf>
  </cellXfs>
  <cellStyles count="6">
    <cellStyle name="Comma 3" xfId="3" xr:uid="{5543B03C-89ED-4A33-BB9D-EE112BA861F6}"/>
    <cellStyle name="Currency" xfId="1" builtinId="4"/>
    <cellStyle name="Currency 2" xfId="4" xr:uid="{987017F8-30A3-4589-B78E-805FF3D62F39}"/>
    <cellStyle name="Normal" xfId="0" builtinId="0"/>
    <cellStyle name="Normal 2" xfId="2" xr:uid="{269D7FBA-87A3-4257-9AAE-08579629A8AD}"/>
    <cellStyle name="Normal 7" xfId="5" xr:uid="{BA3C1483-F317-419F-9CBC-34F7F6940FE2}"/>
  </cellStyles>
  <dxfs count="6">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style="thin">
          <color indexed="64"/>
        </bottom>
        <vertical/>
        <horizontal/>
      </border>
    </dxf>
    <dxf>
      <border diagonalUp="0" diagonalDown="0">
        <left style="thin">
          <color auto="1"/>
        </left>
        <right style="thin">
          <color auto="1"/>
        </right>
        <top style="thin">
          <color auto="1"/>
        </top>
        <bottom style="thin">
          <color auto="1"/>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auto="1"/>
        </left>
        <right style="thin">
          <color auto="1"/>
        </right>
        <top style="thin">
          <color indexed="64"/>
        </top>
        <bottom style="thin">
          <color indexed="64"/>
        </bottom>
      </border>
    </dxf>
  </dxfs>
  <tableStyles count="0" defaultTableStyle="TableStyleMedium2" defaultPivotStyle="PivotStyleLight16"/>
  <colors>
    <mruColors>
      <color rgb="FFFDE9D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D2C9E9-A08B-4C1D-B82F-7F687664CFA6}" name="Table13" displayName="Table13" ref="A2:C12" totalsRowShown="0" headerRowBorderDxfId="4" tableBorderDxfId="5" totalsRowBorderDxfId="3">
  <tableColumns count="3">
    <tableColumn id="1" xr3:uid="{D0718E81-38FB-42D7-9A2D-C9E44DAA7E47}" name="Tier" dataDxfId="2"/>
    <tableColumn id="2" xr3:uid="{48AF4859-5123-48B6-A28D-F529B1C17590}" name="Directorate" dataDxfId="1"/>
    <tableColumn id="4" xr3:uid="{BCCE0F42-93CB-453F-B992-E16AE836FF3F}" name="FY24 Rate" dataDxfId="0" dataCellStyle="Currency"/>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C9CB-5156-45EE-96A6-EC7A076B5778}">
  <dimension ref="B3:G21"/>
  <sheetViews>
    <sheetView showGridLines="0" workbookViewId="0">
      <selection activeCell="B3" sqref="B3:G3"/>
    </sheetView>
  </sheetViews>
  <sheetFormatPr defaultColWidth="9.109375" defaultRowHeight="13.2"/>
  <cols>
    <col min="1" max="2" width="9.109375" style="10"/>
    <col min="3" max="3" width="12.6640625" style="10" bestFit="1" customWidth="1"/>
    <col min="4" max="16384" width="9.109375" style="10"/>
  </cols>
  <sheetData>
    <row r="3" spans="2:7">
      <c r="B3" s="296" t="s">
        <v>141</v>
      </c>
      <c r="C3" s="296"/>
      <c r="D3" s="296"/>
      <c r="E3" s="296"/>
      <c r="F3" s="296"/>
      <c r="G3" s="296"/>
    </row>
    <row r="4" spans="2:7" ht="12.75" customHeight="1">
      <c r="B4" s="297" t="s">
        <v>140</v>
      </c>
      <c r="C4" s="297"/>
      <c r="D4" s="297"/>
      <c r="E4" s="297"/>
      <c r="F4" s="297"/>
      <c r="G4" s="297"/>
    </row>
    <row r="5" spans="2:7">
      <c r="B5" s="297"/>
      <c r="C5" s="297"/>
      <c r="D5" s="297"/>
      <c r="E5" s="297"/>
      <c r="F5" s="297"/>
      <c r="G5" s="297"/>
    </row>
    <row r="6" spans="2:7">
      <c r="B6" s="297"/>
      <c r="C6" s="297"/>
      <c r="D6" s="297"/>
      <c r="E6" s="297"/>
      <c r="F6" s="297"/>
      <c r="G6" s="297"/>
    </row>
    <row r="7" spans="2:7">
      <c r="B7" s="297"/>
      <c r="C7" s="297"/>
      <c r="D7" s="297"/>
      <c r="E7" s="297"/>
      <c r="F7" s="297"/>
      <c r="G7" s="297"/>
    </row>
    <row r="8" spans="2:7">
      <c r="B8" s="297"/>
      <c r="C8" s="297"/>
      <c r="D8" s="297"/>
      <c r="E8" s="297"/>
      <c r="F8" s="297"/>
      <c r="G8" s="297"/>
    </row>
    <row r="9" spans="2:7">
      <c r="B9" s="297"/>
      <c r="C9" s="297"/>
      <c r="D9" s="297"/>
      <c r="E9" s="297"/>
      <c r="F9" s="297"/>
      <c r="G9" s="297"/>
    </row>
    <row r="10" spans="2:7">
      <c r="B10" s="297"/>
      <c r="C10" s="297"/>
      <c r="D10" s="297"/>
      <c r="E10" s="297"/>
      <c r="F10" s="297"/>
      <c r="G10" s="297"/>
    </row>
    <row r="11" spans="2:7">
      <c r="B11" s="83"/>
      <c r="C11" s="83"/>
      <c r="D11" s="83"/>
      <c r="E11" s="83"/>
      <c r="F11" s="83"/>
      <c r="G11" s="83"/>
    </row>
    <row r="12" spans="2:7">
      <c r="C12" s="84"/>
      <c r="D12" s="86"/>
      <c r="E12" s="83"/>
      <c r="F12" s="83"/>
      <c r="G12" s="83"/>
    </row>
    <row r="13" spans="2:7">
      <c r="C13" s="84"/>
      <c r="D13" s="85"/>
      <c r="E13" s="83"/>
      <c r="F13" s="83"/>
      <c r="G13" s="83"/>
    </row>
    <row r="14" spans="2:7">
      <c r="C14" s="84"/>
      <c r="D14" s="83"/>
      <c r="E14" s="83"/>
      <c r="F14" s="83"/>
      <c r="G14" s="83"/>
    </row>
    <row r="15" spans="2:7">
      <c r="B15" s="83"/>
      <c r="C15" s="83"/>
      <c r="D15" s="83"/>
      <c r="E15" s="83"/>
      <c r="F15" s="83"/>
      <c r="G15" s="83"/>
    </row>
    <row r="16" spans="2:7">
      <c r="B16" s="83"/>
      <c r="C16" s="83"/>
      <c r="D16" s="83"/>
      <c r="E16" s="83"/>
      <c r="F16" s="83"/>
      <c r="G16" s="83"/>
    </row>
    <row r="17" spans="2:7">
      <c r="B17" s="83"/>
      <c r="C17" s="83"/>
      <c r="D17" s="83"/>
      <c r="E17" s="83"/>
      <c r="F17" s="83"/>
      <c r="G17" s="83"/>
    </row>
    <row r="18" spans="2:7">
      <c r="B18" s="83"/>
      <c r="C18" s="83"/>
      <c r="D18" s="83"/>
      <c r="E18" s="83"/>
      <c r="F18" s="83"/>
      <c r="G18" s="83"/>
    </row>
    <row r="19" spans="2:7">
      <c r="B19" s="83"/>
      <c r="C19" s="83"/>
      <c r="D19" s="83"/>
      <c r="E19" s="83"/>
      <c r="F19" s="83"/>
      <c r="G19" s="83"/>
    </row>
    <row r="20" spans="2:7">
      <c r="B20" s="83"/>
      <c r="C20" s="83"/>
      <c r="D20" s="83"/>
      <c r="E20" s="83"/>
      <c r="F20" s="83"/>
      <c r="G20" s="83"/>
    </row>
    <row r="21" spans="2:7">
      <c r="B21" s="83"/>
      <c r="C21" s="83"/>
      <c r="D21" s="83"/>
      <c r="E21" s="83"/>
      <c r="F21" s="83"/>
      <c r="G21" s="83"/>
    </row>
  </sheetData>
  <mergeCells count="2">
    <mergeCell ref="B3:G3"/>
    <mergeCell ref="B4:G10"/>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DAE0C-07E0-4B18-AA23-8E6A6C8E36D6}">
  <dimension ref="A1:C12"/>
  <sheetViews>
    <sheetView tabSelected="1" workbookViewId="0">
      <selection activeCell="D16" sqref="D16"/>
    </sheetView>
  </sheetViews>
  <sheetFormatPr defaultColWidth="12" defaultRowHeight="14.4"/>
  <cols>
    <col min="1" max="1" width="12.88671875" customWidth="1"/>
    <col min="2" max="2" width="14" customWidth="1"/>
    <col min="3" max="3" width="19" customWidth="1"/>
  </cols>
  <sheetData>
    <row r="1" spans="1:3" ht="18">
      <c r="A1" s="298" t="s">
        <v>15</v>
      </c>
      <c r="B1" s="298"/>
      <c r="C1" s="298"/>
    </row>
    <row r="2" spans="1:3">
      <c r="A2" s="1" t="s">
        <v>0</v>
      </c>
      <c r="B2" s="2" t="s">
        <v>1</v>
      </c>
      <c r="C2" s="3" t="s">
        <v>174</v>
      </c>
    </row>
    <row r="3" spans="1:3">
      <c r="A3" s="4" t="s">
        <v>3</v>
      </c>
      <c r="B3" s="5" t="s">
        <v>4</v>
      </c>
      <c r="C3" s="6">
        <v>12.52</v>
      </c>
    </row>
    <row r="4" spans="1:3">
      <c r="A4" s="4" t="s">
        <v>5</v>
      </c>
      <c r="B4" s="5" t="s">
        <v>6</v>
      </c>
      <c r="C4" s="6">
        <v>56.35</v>
      </c>
    </row>
    <row r="5" spans="1:3">
      <c r="A5" s="4" t="s">
        <v>5</v>
      </c>
      <c r="B5" s="5" t="s">
        <v>7</v>
      </c>
      <c r="C5" s="6">
        <v>34.299999999999997</v>
      </c>
    </row>
    <row r="6" spans="1:3">
      <c r="A6" s="4" t="s">
        <v>5</v>
      </c>
      <c r="B6" s="5" t="s">
        <v>8</v>
      </c>
      <c r="C6" s="6">
        <v>50.99</v>
      </c>
    </row>
    <row r="7" spans="1:3">
      <c r="A7" s="4" t="s">
        <v>5</v>
      </c>
      <c r="B7" s="5" t="s">
        <v>9</v>
      </c>
      <c r="C7" s="6">
        <v>36.1</v>
      </c>
    </row>
    <row r="8" spans="1:3">
      <c r="A8" s="4" t="s">
        <v>5</v>
      </c>
      <c r="B8" s="5" t="s">
        <v>10</v>
      </c>
      <c r="C8" s="6">
        <v>54.71</v>
      </c>
    </row>
    <row r="9" spans="1:3">
      <c r="A9" s="4" t="s">
        <v>5</v>
      </c>
      <c r="B9" s="5" t="s">
        <v>11</v>
      </c>
      <c r="C9" s="6">
        <v>39.96</v>
      </c>
    </row>
    <row r="10" spans="1:3">
      <c r="A10" s="4" t="s">
        <v>5</v>
      </c>
      <c r="B10" s="5" t="s">
        <v>12</v>
      </c>
      <c r="C10" s="6">
        <v>43.87</v>
      </c>
    </row>
    <row r="11" spans="1:3">
      <c r="A11" s="4" t="s">
        <v>5</v>
      </c>
      <c r="B11" s="5" t="s">
        <v>13</v>
      </c>
      <c r="C11" s="6">
        <v>46</v>
      </c>
    </row>
    <row r="12" spans="1:3">
      <c r="A12" s="7" t="s">
        <v>14</v>
      </c>
      <c r="B12" s="8"/>
      <c r="C12" s="9">
        <v>57.82</v>
      </c>
    </row>
  </sheetData>
  <mergeCells count="1">
    <mergeCell ref="A1:C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2569A-0149-476F-A703-8DDC419BBD2E}">
  <sheetPr>
    <pageSetUpPr fitToPage="1"/>
  </sheetPr>
  <dimension ref="A1:AN64"/>
  <sheetViews>
    <sheetView topLeftCell="A36" zoomScaleNormal="100" zoomScalePageLayoutView="60" workbookViewId="0">
      <selection sqref="A1:AE1"/>
    </sheetView>
  </sheetViews>
  <sheetFormatPr defaultColWidth="9.109375" defaultRowHeight="13.2"/>
  <cols>
    <col min="1" max="1" width="6.33203125" style="10" customWidth="1"/>
    <col min="2" max="2" width="38.6640625" style="10" bestFit="1" customWidth="1"/>
    <col min="3" max="3" width="8.5546875" style="10" bestFit="1" customWidth="1"/>
    <col min="4" max="4" width="8.5546875" style="10" customWidth="1"/>
    <col min="5" max="5" width="11.88671875" style="10" bestFit="1" customWidth="1"/>
    <col min="6" max="29" width="7.6640625" style="10" customWidth="1"/>
    <col min="30" max="30" width="20.6640625" style="10" customWidth="1"/>
    <col min="31" max="31" width="3.33203125" style="10" bestFit="1" customWidth="1"/>
    <col min="32" max="32" width="2.5546875" style="10" customWidth="1"/>
    <col min="33" max="33" width="27" style="10" bestFit="1" customWidth="1"/>
    <col min="34" max="34" width="15.6640625" style="10" customWidth="1"/>
    <col min="35" max="35" width="7.5546875" style="10" bestFit="1" customWidth="1"/>
    <col min="36" max="38" width="9.109375" style="10"/>
    <col min="39" max="39" width="1.44140625" style="10" bestFit="1" customWidth="1"/>
    <col min="40" max="40" width="1.5546875" style="10" bestFit="1" customWidth="1"/>
    <col min="41" max="41" width="1.44140625" style="10" bestFit="1" customWidth="1"/>
    <col min="42" max="16384" width="9.109375" style="10"/>
  </cols>
  <sheetData>
    <row r="1" spans="1:35" ht="21.6" thickBot="1">
      <c r="A1" s="304" t="s">
        <v>149</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6"/>
      <c r="AG1" s="307"/>
      <c r="AH1" s="308"/>
    </row>
    <row r="2" spans="1:35" ht="13.8" thickBot="1">
      <c r="A2" s="73"/>
      <c r="B2" s="72"/>
      <c r="C2" s="72"/>
      <c r="D2" s="72"/>
      <c r="E2" s="72"/>
      <c r="F2" s="72"/>
      <c r="G2" s="72"/>
      <c r="H2" s="72"/>
      <c r="I2" s="72"/>
      <c r="J2" s="72"/>
      <c r="K2" s="72"/>
    </row>
    <row r="3" spans="1:35" ht="20.100000000000001" customHeight="1" thickBot="1">
      <c r="A3" s="71"/>
      <c r="B3" s="309" t="s">
        <v>63</v>
      </c>
      <c r="C3" s="309"/>
      <c r="D3" s="309"/>
      <c r="E3" s="309"/>
      <c r="F3" s="310" t="s">
        <v>62</v>
      </c>
      <c r="G3" s="311"/>
      <c r="H3" s="310" t="s">
        <v>61</v>
      </c>
      <c r="I3" s="311"/>
      <c r="J3" s="310" t="s">
        <v>60</v>
      </c>
      <c r="K3" s="311"/>
      <c r="L3" s="310" t="s">
        <v>59</v>
      </c>
      <c r="M3" s="311"/>
      <c r="N3" s="310" t="s">
        <v>58</v>
      </c>
      <c r="O3" s="311"/>
      <c r="P3" s="310" t="s">
        <v>57</v>
      </c>
      <c r="Q3" s="311"/>
      <c r="R3" s="310" t="s">
        <v>56</v>
      </c>
      <c r="S3" s="311"/>
      <c r="T3" s="310" t="s">
        <v>55</v>
      </c>
      <c r="U3" s="311"/>
      <c r="V3" s="310" t="s">
        <v>54</v>
      </c>
      <c r="W3" s="311"/>
      <c r="X3" s="310" t="s">
        <v>53</v>
      </c>
      <c r="Y3" s="311"/>
      <c r="Z3" s="310" t="s">
        <v>52</v>
      </c>
      <c r="AA3" s="311"/>
      <c r="AB3" s="310" t="s">
        <v>51</v>
      </c>
      <c r="AC3" s="311"/>
      <c r="AD3" s="70" t="s">
        <v>50</v>
      </c>
      <c r="AE3" s="69"/>
      <c r="AF3" s="62"/>
      <c r="AG3" s="300" t="s">
        <v>49</v>
      </c>
      <c r="AH3" s="301"/>
      <c r="AI3" s="62"/>
    </row>
    <row r="4" spans="1:35" ht="20.100000000000001" customHeight="1" thickBot="1">
      <c r="A4" s="68"/>
      <c r="B4" s="67" t="s">
        <v>48</v>
      </c>
      <c r="C4" s="67" t="s">
        <v>47</v>
      </c>
      <c r="D4" s="67"/>
      <c r="E4" s="67" t="s">
        <v>46</v>
      </c>
      <c r="F4" s="66" t="s">
        <v>45</v>
      </c>
      <c r="G4" s="65" t="s">
        <v>44</v>
      </c>
      <c r="H4" s="66" t="s">
        <v>45</v>
      </c>
      <c r="I4" s="65" t="s">
        <v>44</v>
      </c>
      <c r="J4" s="66" t="s">
        <v>45</v>
      </c>
      <c r="K4" s="65" t="s">
        <v>44</v>
      </c>
      <c r="L4" s="66" t="s">
        <v>45</v>
      </c>
      <c r="M4" s="65" t="s">
        <v>44</v>
      </c>
      <c r="N4" s="66" t="s">
        <v>45</v>
      </c>
      <c r="O4" s="65" t="s">
        <v>44</v>
      </c>
      <c r="P4" s="66" t="s">
        <v>45</v>
      </c>
      <c r="Q4" s="65" t="s">
        <v>44</v>
      </c>
      <c r="R4" s="66" t="s">
        <v>45</v>
      </c>
      <c r="S4" s="65" t="s">
        <v>44</v>
      </c>
      <c r="T4" s="66" t="s">
        <v>45</v>
      </c>
      <c r="U4" s="65" t="s">
        <v>44</v>
      </c>
      <c r="V4" s="66" t="s">
        <v>45</v>
      </c>
      <c r="W4" s="65" t="s">
        <v>44</v>
      </c>
      <c r="X4" s="66" t="s">
        <v>45</v>
      </c>
      <c r="Y4" s="65" t="s">
        <v>44</v>
      </c>
      <c r="Z4" s="66" t="s">
        <v>45</v>
      </c>
      <c r="AA4" s="65" t="s">
        <v>44</v>
      </c>
      <c r="AB4" s="66" t="s">
        <v>45</v>
      </c>
      <c r="AC4" s="65" t="s">
        <v>44</v>
      </c>
      <c r="AD4" s="64" t="s">
        <v>43</v>
      </c>
      <c r="AE4" s="63"/>
      <c r="AF4" s="62"/>
      <c r="AG4" s="302"/>
      <c r="AH4" s="303"/>
      <c r="AI4" s="62"/>
    </row>
    <row r="5" spans="1:35" ht="15" customHeight="1">
      <c r="A5" s="314" t="s">
        <v>42</v>
      </c>
      <c r="B5" s="82" t="s">
        <v>77</v>
      </c>
      <c r="C5" s="60">
        <v>500</v>
      </c>
      <c r="D5" s="250"/>
      <c r="E5" s="34" t="s">
        <v>76</v>
      </c>
      <c r="F5" s="33">
        <v>1</v>
      </c>
      <c r="G5" s="32">
        <v>500</v>
      </c>
      <c r="H5" s="33">
        <v>1</v>
      </c>
      <c r="I5" s="32">
        <v>500</v>
      </c>
      <c r="J5" s="33">
        <v>1</v>
      </c>
      <c r="K5" s="32">
        <v>500</v>
      </c>
      <c r="L5" s="33">
        <v>1</v>
      </c>
      <c r="M5" s="32">
        <v>500</v>
      </c>
      <c r="N5" s="33">
        <v>1</v>
      </c>
      <c r="O5" s="32">
        <v>500</v>
      </c>
      <c r="P5" s="33">
        <v>1</v>
      </c>
      <c r="Q5" s="32">
        <v>500</v>
      </c>
      <c r="R5" s="33">
        <v>1</v>
      </c>
      <c r="S5" s="32">
        <v>500</v>
      </c>
      <c r="T5" s="33">
        <v>1</v>
      </c>
      <c r="U5" s="32">
        <v>500</v>
      </c>
      <c r="V5" s="33">
        <v>1</v>
      </c>
      <c r="W5" s="32">
        <v>500</v>
      </c>
      <c r="X5" s="33">
        <v>1</v>
      </c>
      <c r="Y5" s="32">
        <v>500</v>
      </c>
      <c r="Z5" s="33">
        <v>1</v>
      </c>
      <c r="AA5" s="32">
        <v>500</v>
      </c>
      <c r="AB5" s="33">
        <v>1</v>
      </c>
      <c r="AC5" s="32">
        <v>500</v>
      </c>
      <c r="AD5" s="81">
        <v>6000</v>
      </c>
      <c r="AE5" s="317">
        <v>299835.29408799997</v>
      </c>
      <c r="AF5" s="12"/>
      <c r="AG5" s="320" t="s">
        <v>18</v>
      </c>
      <c r="AH5" s="321"/>
      <c r="AI5" s="12"/>
    </row>
    <row r="6" spans="1:35" ht="15" customHeight="1">
      <c r="A6" s="315"/>
      <c r="B6" s="61" t="s">
        <v>73</v>
      </c>
      <c r="C6" s="58">
        <v>3000</v>
      </c>
      <c r="D6" s="251"/>
      <c r="E6" s="30" t="s">
        <v>18</v>
      </c>
      <c r="F6" s="21">
        <v>0</v>
      </c>
      <c r="G6" s="40">
        <v>0</v>
      </c>
      <c r="H6" s="38"/>
      <c r="I6" s="40">
        <v>0</v>
      </c>
      <c r="J6" s="38"/>
      <c r="K6" s="40">
        <v>0</v>
      </c>
      <c r="L6" s="38">
        <v>2</v>
      </c>
      <c r="M6" s="40">
        <v>6000</v>
      </c>
      <c r="N6" s="38"/>
      <c r="O6" s="40">
        <v>0</v>
      </c>
      <c r="P6" s="38"/>
      <c r="Q6" s="40">
        <v>0</v>
      </c>
      <c r="R6" s="38">
        <v>0</v>
      </c>
      <c r="S6" s="40">
        <v>0</v>
      </c>
      <c r="T6" s="38"/>
      <c r="U6" s="40">
        <v>0</v>
      </c>
      <c r="V6" s="38"/>
      <c r="W6" s="40">
        <v>0</v>
      </c>
      <c r="X6" s="38">
        <v>2</v>
      </c>
      <c r="Y6" s="40">
        <v>6000</v>
      </c>
      <c r="Z6" s="38"/>
      <c r="AA6" s="40">
        <v>0</v>
      </c>
      <c r="AB6" s="38"/>
      <c r="AC6" s="40">
        <v>0</v>
      </c>
      <c r="AD6" s="77">
        <v>12000</v>
      </c>
      <c r="AE6" s="318"/>
      <c r="AF6" s="12"/>
      <c r="AG6" s="312" t="s">
        <v>18</v>
      </c>
      <c r="AH6" s="313"/>
      <c r="AI6" s="12"/>
    </row>
    <row r="7" spans="1:35" ht="15" customHeight="1">
      <c r="A7" s="315"/>
      <c r="B7" s="49" t="s">
        <v>72</v>
      </c>
      <c r="C7" s="58">
        <v>100</v>
      </c>
      <c r="D7" s="251"/>
      <c r="E7" s="30" t="s">
        <v>18</v>
      </c>
      <c r="F7" s="38"/>
      <c r="G7" s="40">
        <v>0</v>
      </c>
      <c r="H7" s="38"/>
      <c r="I7" s="40">
        <v>0</v>
      </c>
      <c r="J7" s="38">
        <v>11</v>
      </c>
      <c r="K7" s="40">
        <v>1100</v>
      </c>
      <c r="L7" s="38">
        <v>11</v>
      </c>
      <c r="M7" s="40">
        <v>1100</v>
      </c>
      <c r="N7" s="38"/>
      <c r="O7" s="40">
        <v>0</v>
      </c>
      <c r="P7" s="38">
        <v>11</v>
      </c>
      <c r="Q7" s="40">
        <v>1100</v>
      </c>
      <c r="R7" s="38">
        <v>11</v>
      </c>
      <c r="S7" s="40">
        <v>1100</v>
      </c>
      <c r="T7" s="38"/>
      <c r="U7" s="40">
        <v>0</v>
      </c>
      <c r="V7" s="38">
        <v>11</v>
      </c>
      <c r="W7" s="40">
        <v>1100</v>
      </c>
      <c r="X7" s="38"/>
      <c r="Y7" s="40">
        <v>0</v>
      </c>
      <c r="Z7" s="38">
        <v>11</v>
      </c>
      <c r="AA7" s="40">
        <v>1100</v>
      </c>
      <c r="AB7" s="38"/>
      <c r="AC7" s="40">
        <v>0</v>
      </c>
      <c r="AD7" s="77">
        <v>6600</v>
      </c>
      <c r="AE7" s="318"/>
      <c r="AF7" s="12"/>
      <c r="AG7" s="312" t="s">
        <v>18</v>
      </c>
      <c r="AH7" s="313"/>
      <c r="AI7" s="12"/>
    </row>
    <row r="8" spans="1:35" ht="15" customHeight="1">
      <c r="A8" s="315"/>
      <c r="B8" s="61" t="s">
        <v>71</v>
      </c>
      <c r="C8" s="58">
        <v>2000</v>
      </c>
      <c r="D8" s="251"/>
      <c r="E8" s="30" t="s">
        <v>18</v>
      </c>
      <c r="F8" s="38"/>
      <c r="G8" s="40">
        <v>0</v>
      </c>
      <c r="H8" s="38"/>
      <c r="I8" s="40">
        <v>0</v>
      </c>
      <c r="J8" s="38"/>
      <c r="K8" s="40">
        <v>0</v>
      </c>
      <c r="L8" s="38">
        <v>1</v>
      </c>
      <c r="M8" s="40">
        <v>2000</v>
      </c>
      <c r="N8" s="38">
        <v>1</v>
      </c>
      <c r="O8" s="40">
        <v>2000</v>
      </c>
      <c r="P8" s="38">
        <v>1</v>
      </c>
      <c r="Q8" s="40">
        <v>2000</v>
      </c>
      <c r="R8" s="38"/>
      <c r="S8" s="40">
        <v>0</v>
      </c>
      <c r="T8" s="38">
        <v>1</v>
      </c>
      <c r="U8" s="40">
        <v>2000</v>
      </c>
      <c r="V8" s="38">
        <v>1</v>
      </c>
      <c r="W8" s="40">
        <v>2000</v>
      </c>
      <c r="X8" s="38">
        <v>1</v>
      </c>
      <c r="Y8" s="40">
        <v>2000</v>
      </c>
      <c r="Z8" s="38">
        <v>1</v>
      </c>
      <c r="AA8" s="40">
        <v>2000</v>
      </c>
      <c r="AB8" s="38">
        <v>1</v>
      </c>
      <c r="AC8" s="40">
        <v>2000</v>
      </c>
      <c r="AD8" s="77">
        <v>16000</v>
      </c>
      <c r="AE8" s="318"/>
      <c r="AF8" s="12"/>
      <c r="AG8" s="312" t="s">
        <v>18</v>
      </c>
      <c r="AH8" s="313"/>
      <c r="AI8" s="12"/>
    </row>
    <row r="9" spans="1:35" ht="15" customHeight="1">
      <c r="A9" s="315"/>
      <c r="B9" s="61" t="s">
        <v>70</v>
      </c>
      <c r="C9" s="58">
        <v>400</v>
      </c>
      <c r="D9" s="251"/>
      <c r="E9" s="30" t="s">
        <v>18</v>
      </c>
      <c r="F9" s="38">
        <v>1</v>
      </c>
      <c r="G9" s="40">
        <v>400</v>
      </c>
      <c r="H9" s="38">
        <v>1</v>
      </c>
      <c r="I9" s="40">
        <v>400</v>
      </c>
      <c r="J9" s="38">
        <v>1</v>
      </c>
      <c r="K9" s="40">
        <v>400</v>
      </c>
      <c r="L9" s="38">
        <v>1</v>
      </c>
      <c r="M9" s="40">
        <v>400</v>
      </c>
      <c r="N9" s="38">
        <v>1</v>
      </c>
      <c r="O9" s="40">
        <v>400</v>
      </c>
      <c r="P9" s="38">
        <v>1</v>
      </c>
      <c r="Q9" s="40">
        <v>400</v>
      </c>
      <c r="R9" s="38">
        <v>1</v>
      </c>
      <c r="S9" s="40">
        <v>400</v>
      </c>
      <c r="T9" s="38">
        <v>1</v>
      </c>
      <c r="U9" s="40">
        <v>400</v>
      </c>
      <c r="V9" s="38">
        <v>1</v>
      </c>
      <c r="W9" s="40">
        <v>400</v>
      </c>
      <c r="X9" s="38">
        <v>1</v>
      </c>
      <c r="Y9" s="40">
        <v>400</v>
      </c>
      <c r="Z9" s="38">
        <v>1</v>
      </c>
      <c r="AA9" s="40">
        <v>400</v>
      </c>
      <c r="AB9" s="38">
        <v>1</v>
      </c>
      <c r="AC9" s="40">
        <v>400</v>
      </c>
      <c r="AD9" s="77">
        <v>4800</v>
      </c>
      <c r="AE9" s="318"/>
      <c r="AF9" s="12"/>
      <c r="AG9" s="312" t="s">
        <v>18</v>
      </c>
      <c r="AH9" s="313"/>
      <c r="AI9" s="12"/>
    </row>
    <row r="10" spans="1:35" ht="15" customHeight="1">
      <c r="A10" s="315"/>
      <c r="B10" s="61" t="s">
        <v>69</v>
      </c>
      <c r="C10" s="58">
        <v>200</v>
      </c>
      <c r="D10" s="251"/>
      <c r="E10" s="30" t="s">
        <v>18</v>
      </c>
      <c r="F10" s="38">
        <v>1</v>
      </c>
      <c r="G10" s="40">
        <v>200</v>
      </c>
      <c r="H10" s="21">
        <v>1</v>
      </c>
      <c r="I10" s="40">
        <v>200</v>
      </c>
      <c r="J10" s="38"/>
      <c r="K10" s="40">
        <v>0</v>
      </c>
      <c r="L10" s="21">
        <v>1</v>
      </c>
      <c r="M10" s="40">
        <v>200</v>
      </c>
      <c r="N10" s="21"/>
      <c r="O10" s="40">
        <v>0</v>
      </c>
      <c r="P10" s="38">
        <v>1</v>
      </c>
      <c r="Q10" s="40">
        <v>200</v>
      </c>
      <c r="R10" s="21"/>
      <c r="S10" s="40">
        <v>0</v>
      </c>
      <c r="T10" s="21">
        <v>1</v>
      </c>
      <c r="U10" s="40">
        <v>200</v>
      </c>
      <c r="V10" s="21"/>
      <c r="W10" s="40">
        <v>0</v>
      </c>
      <c r="X10" s="21">
        <v>1</v>
      </c>
      <c r="Y10" s="40">
        <v>200</v>
      </c>
      <c r="Z10" s="21"/>
      <c r="AA10" s="40">
        <v>0</v>
      </c>
      <c r="AB10" s="21"/>
      <c r="AC10" s="40">
        <v>0</v>
      </c>
      <c r="AD10" s="77">
        <v>1200</v>
      </c>
      <c r="AE10" s="318"/>
      <c r="AF10" s="12"/>
      <c r="AG10" s="312"/>
      <c r="AH10" s="313"/>
      <c r="AI10" s="12"/>
    </row>
    <row r="11" spans="1:35" ht="15" customHeight="1">
      <c r="A11" s="315"/>
      <c r="B11" s="61" t="s">
        <v>150</v>
      </c>
      <c r="C11" s="58">
        <v>3000</v>
      </c>
      <c r="D11" s="251"/>
      <c r="E11" s="30" t="s">
        <v>34</v>
      </c>
      <c r="F11" s="38"/>
      <c r="G11" s="40">
        <v>0</v>
      </c>
      <c r="H11" s="38"/>
      <c r="I11" s="40">
        <v>0</v>
      </c>
      <c r="J11" s="38">
        <v>2</v>
      </c>
      <c r="K11" s="40">
        <v>6000</v>
      </c>
      <c r="L11" s="38"/>
      <c r="M11" s="40">
        <v>0</v>
      </c>
      <c r="N11" s="21"/>
      <c r="O11" s="40">
        <v>0</v>
      </c>
      <c r="P11" s="38"/>
      <c r="Q11" s="40">
        <v>0</v>
      </c>
      <c r="R11" s="38">
        <v>2</v>
      </c>
      <c r="S11" s="40">
        <v>6000</v>
      </c>
      <c r="T11" s="38"/>
      <c r="U11" s="40">
        <v>0</v>
      </c>
      <c r="V11" s="38"/>
      <c r="W11" s="40">
        <v>0</v>
      </c>
      <c r="X11" s="38"/>
      <c r="Y11" s="40">
        <v>0</v>
      </c>
      <c r="Z11" s="38"/>
      <c r="AA11" s="40">
        <v>0</v>
      </c>
      <c r="AB11" s="38"/>
      <c r="AC11" s="40">
        <v>0</v>
      </c>
      <c r="AD11" s="19">
        <v>12000</v>
      </c>
      <c r="AE11" s="318"/>
      <c r="AF11" s="12"/>
      <c r="AG11" s="312"/>
      <c r="AH11" s="313"/>
      <c r="AI11" s="12"/>
    </row>
    <row r="12" spans="1:35" ht="15" customHeight="1">
      <c r="A12" s="315"/>
      <c r="B12" s="61" t="s">
        <v>39</v>
      </c>
      <c r="C12" s="58">
        <v>1000</v>
      </c>
      <c r="D12" s="251"/>
      <c r="E12" s="30" t="s">
        <v>36</v>
      </c>
      <c r="F12" s="21"/>
      <c r="G12" s="40">
        <v>0</v>
      </c>
      <c r="H12" s="21">
        <v>1</v>
      </c>
      <c r="I12" s="40">
        <v>1000</v>
      </c>
      <c r="J12" s="38"/>
      <c r="K12" s="40">
        <v>0</v>
      </c>
      <c r="L12" s="21"/>
      <c r="M12" s="40">
        <v>0</v>
      </c>
      <c r="N12" s="21"/>
      <c r="O12" s="40">
        <v>0</v>
      </c>
      <c r="P12" s="21">
        <v>1</v>
      </c>
      <c r="Q12" s="40">
        <v>1000</v>
      </c>
      <c r="R12" s="21"/>
      <c r="S12" s="40">
        <v>0</v>
      </c>
      <c r="T12" s="21"/>
      <c r="U12" s="40">
        <v>0</v>
      </c>
      <c r="V12" s="21">
        <v>1</v>
      </c>
      <c r="W12" s="40">
        <v>1000</v>
      </c>
      <c r="X12" s="21"/>
      <c r="Y12" s="40">
        <v>0</v>
      </c>
      <c r="Z12" s="21">
        <v>1</v>
      </c>
      <c r="AA12" s="40">
        <v>1000</v>
      </c>
      <c r="AB12" s="21"/>
      <c r="AC12" s="40">
        <v>0</v>
      </c>
      <c r="AD12" s="19">
        <v>4000</v>
      </c>
      <c r="AE12" s="318"/>
      <c r="AF12" s="12"/>
      <c r="AG12" s="312" t="s">
        <v>18</v>
      </c>
      <c r="AH12" s="313"/>
      <c r="AI12" s="12"/>
    </row>
    <row r="13" spans="1:35" ht="15" customHeight="1">
      <c r="A13" s="315"/>
      <c r="B13" s="49" t="s">
        <v>41</v>
      </c>
      <c r="C13" s="58">
        <v>5000</v>
      </c>
      <c r="D13" s="251"/>
      <c r="E13" s="30" t="s">
        <v>34</v>
      </c>
      <c r="F13" s="21"/>
      <c r="G13" s="40">
        <v>0</v>
      </c>
      <c r="H13" s="21"/>
      <c r="I13" s="40">
        <v>0</v>
      </c>
      <c r="J13" s="21"/>
      <c r="K13" s="40">
        <v>0</v>
      </c>
      <c r="L13" s="21">
        <v>1</v>
      </c>
      <c r="M13" s="40">
        <v>5000</v>
      </c>
      <c r="N13" s="21"/>
      <c r="O13" s="40">
        <v>0</v>
      </c>
      <c r="P13" s="21">
        <v>1</v>
      </c>
      <c r="Q13" s="40">
        <v>5000</v>
      </c>
      <c r="R13" s="21">
        <v>1</v>
      </c>
      <c r="S13" s="40">
        <v>5000</v>
      </c>
      <c r="T13" s="21"/>
      <c r="U13" s="40">
        <v>0</v>
      </c>
      <c r="V13" s="21"/>
      <c r="W13" s="40">
        <v>0</v>
      </c>
      <c r="X13" s="21">
        <v>1</v>
      </c>
      <c r="Y13" s="40">
        <v>5000</v>
      </c>
      <c r="Z13" s="21"/>
      <c r="AA13" s="40">
        <v>0</v>
      </c>
      <c r="AB13" s="21"/>
      <c r="AC13" s="40">
        <v>0</v>
      </c>
      <c r="AD13" s="19">
        <v>20000</v>
      </c>
      <c r="AE13" s="318"/>
      <c r="AF13" s="12"/>
      <c r="AG13" s="312" t="s">
        <v>18</v>
      </c>
      <c r="AH13" s="313"/>
      <c r="AI13" s="12"/>
    </row>
    <row r="14" spans="1:35" ht="15" customHeight="1" thickBot="1">
      <c r="A14" s="315"/>
      <c r="B14" s="49" t="s">
        <v>40</v>
      </c>
      <c r="C14" s="58">
        <v>8000</v>
      </c>
      <c r="D14" s="251"/>
      <c r="E14" s="30" t="s">
        <v>36</v>
      </c>
      <c r="F14" s="21"/>
      <c r="G14" s="40">
        <v>0</v>
      </c>
      <c r="H14" s="21"/>
      <c r="I14" s="40">
        <v>0</v>
      </c>
      <c r="J14" s="21"/>
      <c r="K14" s="40">
        <v>0</v>
      </c>
      <c r="L14" s="21">
        <v>2</v>
      </c>
      <c r="M14" s="40">
        <v>16000</v>
      </c>
      <c r="N14" s="21"/>
      <c r="O14" s="40">
        <v>0</v>
      </c>
      <c r="P14" s="21">
        <v>2</v>
      </c>
      <c r="Q14" s="40">
        <v>16000</v>
      </c>
      <c r="R14" s="21">
        <v>2</v>
      </c>
      <c r="S14" s="40">
        <v>16000</v>
      </c>
      <c r="T14" s="21"/>
      <c r="U14" s="40">
        <v>0</v>
      </c>
      <c r="V14" s="21"/>
      <c r="W14" s="40">
        <v>0</v>
      </c>
      <c r="X14" s="21">
        <v>2</v>
      </c>
      <c r="Y14" s="40">
        <v>16000</v>
      </c>
      <c r="Z14" s="21"/>
      <c r="AA14" s="40">
        <v>0</v>
      </c>
      <c r="AB14" s="21"/>
      <c r="AC14" s="40">
        <v>0</v>
      </c>
      <c r="AD14" s="19">
        <v>64000</v>
      </c>
      <c r="AE14" s="318"/>
      <c r="AF14" s="12"/>
      <c r="AG14" s="322"/>
      <c r="AH14" s="323"/>
      <c r="AI14" s="12"/>
    </row>
    <row r="15" spans="1:35" ht="15" customHeight="1">
      <c r="A15" s="315"/>
      <c r="B15" s="252" t="s">
        <v>151</v>
      </c>
      <c r="C15" s="253">
        <v>44117.64705</v>
      </c>
      <c r="D15" s="254"/>
      <c r="E15" s="110" t="s">
        <v>38</v>
      </c>
      <c r="F15" s="255"/>
      <c r="G15" s="112">
        <v>0</v>
      </c>
      <c r="H15" s="255"/>
      <c r="I15" s="112">
        <v>0</v>
      </c>
      <c r="J15" s="256"/>
      <c r="K15" s="112">
        <v>0</v>
      </c>
      <c r="L15" s="255"/>
      <c r="M15" s="112">
        <v>0</v>
      </c>
      <c r="N15" s="255"/>
      <c r="O15" s="112">
        <v>0</v>
      </c>
      <c r="P15" s="255"/>
      <c r="Q15" s="112">
        <v>0</v>
      </c>
      <c r="R15" s="255"/>
      <c r="S15" s="112">
        <v>0</v>
      </c>
      <c r="T15" s="255"/>
      <c r="U15" s="112">
        <v>0</v>
      </c>
      <c r="V15" s="255">
        <v>1</v>
      </c>
      <c r="W15" s="112">
        <v>44117.64705</v>
      </c>
      <c r="X15" s="255"/>
      <c r="Y15" s="112">
        <v>0</v>
      </c>
      <c r="Z15" s="255"/>
      <c r="AA15" s="112">
        <v>0</v>
      </c>
      <c r="AB15" s="255"/>
      <c r="AC15" s="112">
        <v>0</v>
      </c>
      <c r="AD15" s="19">
        <v>44117.64705</v>
      </c>
      <c r="AE15" s="318"/>
      <c r="AF15" s="12"/>
      <c r="AG15" s="312" t="s">
        <v>18</v>
      </c>
      <c r="AH15" s="313"/>
      <c r="AI15" s="12"/>
    </row>
    <row r="16" spans="1:35" ht="15" customHeight="1">
      <c r="A16" s="315"/>
      <c r="B16" s="252" t="s">
        <v>152</v>
      </c>
      <c r="C16" s="253">
        <v>11764.70588</v>
      </c>
      <c r="D16" s="254"/>
      <c r="E16" s="110" t="s">
        <v>34</v>
      </c>
      <c r="F16" s="255"/>
      <c r="G16" s="112">
        <v>0</v>
      </c>
      <c r="H16" s="255"/>
      <c r="I16" s="112">
        <v>0</v>
      </c>
      <c r="J16" s="255"/>
      <c r="K16" s="112">
        <v>0</v>
      </c>
      <c r="L16" s="255"/>
      <c r="M16" s="112">
        <v>0</v>
      </c>
      <c r="N16" s="255"/>
      <c r="O16" s="112">
        <v>0</v>
      </c>
      <c r="P16" s="255">
        <v>1</v>
      </c>
      <c r="Q16" s="112">
        <v>11764.70588</v>
      </c>
      <c r="R16" s="255"/>
      <c r="S16" s="112">
        <v>0</v>
      </c>
      <c r="T16" s="255"/>
      <c r="U16" s="112">
        <v>0</v>
      </c>
      <c r="V16" s="255">
        <v>1</v>
      </c>
      <c r="W16" s="112">
        <v>11764.70588</v>
      </c>
      <c r="X16" s="255"/>
      <c r="Y16" s="112">
        <v>0</v>
      </c>
      <c r="Z16" s="255"/>
      <c r="AA16" s="112">
        <v>0</v>
      </c>
      <c r="AB16" s="255">
        <v>1</v>
      </c>
      <c r="AC16" s="112">
        <v>11764.70588</v>
      </c>
      <c r="AD16" s="19">
        <v>35294.117639999997</v>
      </c>
      <c r="AE16" s="318"/>
      <c r="AF16" s="12"/>
      <c r="AG16" s="312" t="s">
        <v>18</v>
      </c>
      <c r="AH16" s="313"/>
      <c r="AI16" s="12"/>
    </row>
    <row r="17" spans="1:40" ht="15" customHeight="1">
      <c r="A17" s="315"/>
      <c r="B17" s="252" t="s">
        <v>153</v>
      </c>
      <c r="C17" s="253">
        <v>2058.8235289999998</v>
      </c>
      <c r="D17" s="254"/>
      <c r="E17" s="110" t="s">
        <v>36</v>
      </c>
      <c r="F17" s="255"/>
      <c r="G17" s="112">
        <v>0</v>
      </c>
      <c r="H17" s="255"/>
      <c r="I17" s="112">
        <v>0</v>
      </c>
      <c r="J17" s="255"/>
      <c r="K17" s="112">
        <v>0</v>
      </c>
      <c r="L17" s="255"/>
      <c r="M17" s="112">
        <v>0</v>
      </c>
      <c r="N17" s="255"/>
      <c r="O17" s="112">
        <v>0</v>
      </c>
      <c r="P17" s="255"/>
      <c r="Q17" s="112">
        <v>0</v>
      </c>
      <c r="R17" s="255"/>
      <c r="S17" s="112">
        <v>0</v>
      </c>
      <c r="T17" s="255">
        <v>1</v>
      </c>
      <c r="U17" s="112">
        <v>2058.8235289999998</v>
      </c>
      <c r="V17" s="255"/>
      <c r="W17" s="112"/>
      <c r="X17" s="255"/>
      <c r="Y17" s="112"/>
      <c r="Z17" s="255"/>
      <c r="AA17" s="112">
        <v>0</v>
      </c>
      <c r="AB17" s="255"/>
      <c r="AC17" s="112">
        <v>0</v>
      </c>
      <c r="AD17" s="19">
        <v>2058.8235289999998</v>
      </c>
      <c r="AE17" s="318"/>
      <c r="AF17" s="12"/>
      <c r="AG17" s="312" t="s">
        <v>18</v>
      </c>
      <c r="AH17" s="313"/>
      <c r="AI17" s="12"/>
    </row>
    <row r="18" spans="1:40" ht="15" customHeight="1">
      <c r="A18" s="315"/>
      <c r="B18" s="252" t="s">
        <v>37</v>
      </c>
      <c r="C18" s="253">
        <v>735.29411749999997</v>
      </c>
      <c r="D18" s="254"/>
      <c r="E18" s="110" t="s">
        <v>36</v>
      </c>
      <c r="F18" s="255"/>
      <c r="G18" s="112">
        <v>0</v>
      </c>
      <c r="H18" s="255">
        <v>0</v>
      </c>
      <c r="I18" s="112">
        <v>0</v>
      </c>
      <c r="J18" s="255">
        <v>0</v>
      </c>
      <c r="K18" s="112">
        <v>0</v>
      </c>
      <c r="L18" s="255">
        <v>1</v>
      </c>
      <c r="M18" s="112">
        <v>735.29411749999997</v>
      </c>
      <c r="N18" s="255"/>
      <c r="O18" s="112">
        <v>0</v>
      </c>
      <c r="P18" s="255"/>
      <c r="Q18" s="112">
        <v>0</v>
      </c>
      <c r="R18" s="255"/>
      <c r="S18" s="112">
        <v>0</v>
      </c>
      <c r="T18" s="255">
        <v>1</v>
      </c>
      <c r="U18" s="112">
        <v>735.29411749999997</v>
      </c>
      <c r="V18" s="255"/>
      <c r="W18" s="112">
        <v>0</v>
      </c>
      <c r="X18" s="255"/>
      <c r="Y18" s="112">
        <v>0</v>
      </c>
      <c r="Z18" s="255"/>
      <c r="AA18" s="112">
        <v>0</v>
      </c>
      <c r="AB18" s="255"/>
      <c r="AC18" s="112">
        <v>0</v>
      </c>
      <c r="AD18" s="19">
        <v>1470.5882349999999</v>
      </c>
      <c r="AE18" s="318"/>
      <c r="AF18" s="12"/>
      <c r="AG18" s="312" t="s">
        <v>18</v>
      </c>
      <c r="AH18" s="313"/>
      <c r="AI18" s="12"/>
    </row>
    <row r="19" spans="1:40" ht="15" customHeight="1">
      <c r="A19" s="315"/>
      <c r="B19" s="252" t="s">
        <v>154</v>
      </c>
      <c r="C19" s="253">
        <v>2941.1764699999999</v>
      </c>
      <c r="D19" s="254"/>
      <c r="E19" s="110" t="s">
        <v>34</v>
      </c>
      <c r="F19" s="256"/>
      <c r="G19" s="112">
        <v>0</v>
      </c>
      <c r="H19" s="256"/>
      <c r="I19" s="112">
        <v>0</v>
      </c>
      <c r="J19" s="256">
        <v>6</v>
      </c>
      <c r="K19" s="112">
        <v>17647.058819999998</v>
      </c>
      <c r="L19" s="256"/>
      <c r="M19" s="112">
        <v>0</v>
      </c>
      <c r="N19" s="256"/>
      <c r="O19" s="112">
        <v>0</v>
      </c>
      <c r="P19" s="256"/>
      <c r="Q19" s="112">
        <v>0</v>
      </c>
      <c r="R19" s="256">
        <v>1</v>
      </c>
      <c r="S19" s="112">
        <v>2941.1764699999999</v>
      </c>
      <c r="T19" s="256">
        <v>1</v>
      </c>
      <c r="U19" s="112">
        <v>2941.1764699999999</v>
      </c>
      <c r="V19" s="256">
        <v>1</v>
      </c>
      <c r="W19" s="112">
        <v>2941.1764699999999</v>
      </c>
      <c r="X19" s="256">
        <v>1</v>
      </c>
      <c r="Y19" s="112">
        <v>2941.1764699999999</v>
      </c>
      <c r="Z19" s="256">
        <v>1</v>
      </c>
      <c r="AA19" s="112">
        <v>2941.1764699999999</v>
      </c>
      <c r="AB19" s="256">
        <v>1</v>
      </c>
      <c r="AC19" s="112">
        <v>2941.1764699999999</v>
      </c>
      <c r="AD19" s="19">
        <v>35294.117639999989</v>
      </c>
      <c r="AE19" s="318"/>
      <c r="AF19" s="12"/>
      <c r="AG19" s="312" t="s">
        <v>18</v>
      </c>
      <c r="AH19" s="313"/>
      <c r="AI19" s="12"/>
    </row>
    <row r="20" spans="1:40" ht="15" customHeight="1">
      <c r="A20" s="315"/>
      <c r="B20" s="252" t="s">
        <v>155</v>
      </c>
      <c r="C20" s="253">
        <v>1470.5882349999999</v>
      </c>
      <c r="D20" s="254"/>
      <c r="E20" s="110"/>
      <c r="F20" s="256"/>
      <c r="G20" s="112">
        <v>0</v>
      </c>
      <c r="H20" s="256"/>
      <c r="I20" s="112">
        <v>0</v>
      </c>
      <c r="J20" s="256"/>
      <c r="K20" s="112"/>
      <c r="L20" s="256"/>
      <c r="M20" s="112">
        <v>0</v>
      </c>
      <c r="N20" s="255"/>
      <c r="O20" s="112">
        <v>0</v>
      </c>
      <c r="P20" s="256"/>
      <c r="Q20" s="112">
        <v>0</v>
      </c>
      <c r="R20" s="256"/>
      <c r="S20" s="112"/>
      <c r="T20" s="256"/>
      <c r="U20" s="112"/>
      <c r="V20" s="256"/>
      <c r="W20" s="112"/>
      <c r="X20" s="256"/>
      <c r="Y20" s="112"/>
      <c r="Z20" s="256"/>
      <c r="AA20" s="112"/>
      <c r="AB20" s="256">
        <v>1</v>
      </c>
      <c r="AC20" s="112">
        <v>5000</v>
      </c>
      <c r="AD20" s="19">
        <v>5000</v>
      </c>
      <c r="AE20" s="318"/>
      <c r="AF20" s="12"/>
      <c r="AG20" s="312" t="s">
        <v>18</v>
      </c>
      <c r="AH20" s="313"/>
      <c r="AI20" s="12"/>
    </row>
    <row r="21" spans="1:40" ht="15" customHeight="1">
      <c r="A21" s="315"/>
      <c r="B21" s="257" t="s">
        <v>75</v>
      </c>
      <c r="C21" s="253">
        <v>1617.6470585</v>
      </c>
      <c r="D21" s="254"/>
      <c r="E21" s="110" t="s">
        <v>74</v>
      </c>
      <c r="F21" s="255">
        <v>1</v>
      </c>
      <c r="G21" s="112">
        <v>1617.6470585</v>
      </c>
      <c r="H21" s="255">
        <v>1</v>
      </c>
      <c r="I21" s="112">
        <v>1617.6470585</v>
      </c>
      <c r="J21" s="255">
        <v>1</v>
      </c>
      <c r="K21" s="112">
        <v>1617.6470585</v>
      </c>
      <c r="L21" s="255">
        <v>1</v>
      </c>
      <c r="M21" s="112">
        <v>1617.6470585</v>
      </c>
      <c r="N21" s="255">
        <v>1</v>
      </c>
      <c r="O21" s="112">
        <v>1617.6470585</v>
      </c>
      <c r="P21" s="255">
        <v>1</v>
      </c>
      <c r="Q21" s="112">
        <v>1617.6470585</v>
      </c>
      <c r="R21" s="255">
        <v>1</v>
      </c>
      <c r="S21" s="112">
        <v>1617.6470585</v>
      </c>
      <c r="T21" s="255">
        <v>1</v>
      </c>
      <c r="U21" s="112">
        <v>1617.6470585</v>
      </c>
      <c r="V21" s="255">
        <v>1</v>
      </c>
      <c r="W21" s="112">
        <v>1617.6470585</v>
      </c>
      <c r="X21" s="255">
        <v>1</v>
      </c>
      <c r="Y21" s="112">
        <v>1617.6470585</v>
      </c>
      <c r="Z21" s="255">
        <v>1</v>
      </c>
      <c r="AA21" s="112">
        <v>1617.6470585</v>
      </c>
      <c r="AB21" s="255">
        <v>1</v>
      </c>
      <c r="AC21" s="112">
        <v>1617.6470585</v>
      </c>
      <c r="AD21" s="19">
        <v>19411.764702</v>
      </c>
      <c r="AE21" s="318"/>
      <c r="AF21" s="12"/>
      <c r="AG21" s="312" t="s">
        <v>18</v>
      </c>
      <c r="AH21" s="313"/>
      <c r="AI21" s="12"/>
    </row>
    <row r="22" spans="1:40" ht="15" customHeight="1" thickBot="1">
      <c r="A22" s="316"/>
      <c r="B22" s="252" t="s">
        <v>68</v>
      </c>
      <c r="C22" s="253">
        <v>352.94117639999996</v>
      </c>
      <c r="D22" s="254"/>
      <c r="E22" s="110" t="s">
        <v>18</v>
      </c>
      <c r="F22" s="256"/>
      <c r="G22" s="112">
        <v>0</v>
      </c>
      <c r="H22" s="255"/>
      <c r="I22" s="112">
        <v>0</v>
      </c>
      <c r="J22" s="256">
        <v>6</v>
      </c>
      <c r="K22" s="112">
        <v>2117.6470583999999</v>
      </c>
      <c r="L22" s="255"/>
      <c r="M22" s="112">
        <v>0</v>
      </c>
      <c r="N22" s="255">
        <v>6</v>
      </c>
      <c r="O22" s="112">
        <v>2117.6470583999999</v>
      </c>
      <c r="P22" s="256"/>
      <c r="Q22" s="112">
        <v>0</v>
      </c>
      <c r="R22" s="255">
        <v>6</v>
      </c>
      <c r="S22" s="112">
        <v>2117.6470583999999</v>
      </c>
      <c r="T22" s="255"/>
      <c r="U22" s="112">
        <v>0</v>
      </c>
      <c r="V22" s="255">
        <v>6</v>
      </c>
      <c r="W22" s="112">
        <v>2117.6470583999999</v>
      </c>
      <c r="X22" s="255"/>
      <c r="Y22" s="112">
        <v>0</v>
      </c>
      <c r="Z22" s="255">
        <v>6</v>
      </c>
      <c r="AA22" s="258">
        <v>2117.6470583999999</v>
      </c>
      <c r="AB22" s="255"/>
      <c r="AC22" s="112">
        <v>0</v>
      </c>
      <c r="AD22" s="76">
        <v>10588.235291999999</v>
      </c>
      <c r="AE22" s="319"/>
      <c r="AF22" s="12"/>
      <c r="AG22" s="312" t="s">
        <v>18</v>
      </c>
      <c r="AH22" s="313"/>
      <c r="AI22" s="12"/>
    </row>
    <row r="23" spans="1:40" ht="15" customHeight="1">
      <c r="A23" s="324" t="s">
        <v>33</v>
      </c>
      <c r="B23" s="54" t="s">
        <v>35</v>
      </c>
      <c r="C23" s="60">
        <v>100000</v>
      </c>
      <c r="D23" s="250"/>
      <c r="E23" s="34"/>
      <c r="F23" s="33"/>
      <c r="G23" s="59">
        <v>0</v>
      </c>
      <c r="H23" s="33"/>
      <c r="I23" s="59">
        <v>0</v>
      </c>
      <c r="J23" s="33"/>
      <c r="K23" s="59">
        <v>0</v>
      </c>
      <c r="L23" s="33"/>
      <c r="M23" s="59">
        <v>0</v>
      </c>
      <c r="N23" s="33"/>
      <c r="O23" s="59">
        <v>0</v>
      </c>
      <c r="P23" s="33"/>
      <c r="Q23" s="59">
        <v>0</v>
      </c>
      <c r="R23" s="33"/>
      <c r="S23" s="59">
        <v>0</v>
      </c>
      <c r="T23" s="33"/>
      <c r="U23" s="59">
        <v>0</v>
      </c>
      <c r="V23" s="33"/>
      <c r="W23" s="59">
        <v>0</v>
      </c>
      <c r="X23" s="33"/>
      <c r="Y23" s="59">
        <v>0</v>
      </c>
      <c r="Z23" s="33">
        <v>2</v>
      </c>
      <c r="AA23" s="20">
        <v>200000</v>
      </c>
      <c r="AB23" s="33"/>
      <c r="AC23" s="59">
        <v>0</v>
      </c>
      <c r="AD23" s="50">
        <v>200000</v>
      </c>
      <c r="AE23" s="317">
        <v>875400</v>
      </c>
      <c r="AF23" s="12"/>
      <c r="AG23" s="320"/>
      <c r="AH23" s="321"/>
      <c r="AI23" s="12"/>
      <c r="AN23" s="10" t="s">
        <v>18</v>
      </c>
    </row>
    <row r="24" spans="1:40" ht="15" customHeight="1">
      <c r="A24" s="324"/>
      <c r="B24" s="49" t="s">
        <v>32</v>
      </c>
      <c r="C24" s="58">
        <v>250000</v>
      </c>
      <c r="D24" s="251"/>
      <c r="E24" s="30"/>
      <c r="F24" s="21"/>
      <c r="G24" s="57">
        <v>0</v>
      </c>
      <c r="H24" s="21"/>
      <c r="I24" s="57">
        <v>0</v>
      </c>
      <c r="J24" s="21"/>
      <c r="K24" s="57">
        <v>0</v>
      </c>
      <c r="L24" s="21"/>
      <c r="M24" s="57">
        <v>0</v>
      </c>
      <c r="N24" s="21"/>
      <c r="O24" s="57">
        <v>0</v>
      </c>
      <c r="P24" s="21"/>
      <c r="Q24" s="57">
        <v>0</v>
      </c>
      <c r="R24" s="21"/>
      <c r="S24" s="57">
        <v>0</v>
      </c>
      <c r="T24" s="21"/>
      <c r="U24" s="57">
        <v>0</v>
      </c>
      <c r="V24" s="21">
        <v>1</v>
      </c>
      <c r="W24" s="57">
        <v>350000</v>
      </c>
      <c r="X24" s="21"/>
      <c r="Y24" s="57">
        <v>0</v>
      </c>
      <c r="Z24" s="21"/>
      <c r="AA24" s="57">
        <v>0</v>
      </c>
      <c r="AB24" s="21"/>
      <c r="AC24" s="57">
        <v>0</v>
      </c>
      <c r="AD24" s="19">
        <v>350000</v>
      </c>
      <c r="AE24" s="318"/>
      <c r="AF24" s="12"/>
      <c r="AG24" s="312"/>
      <c r="AH24" s="313"/>
      <c r="AI24" s="12"/>
    </row>
    <row r="25" spans="1:40" ht="15" customHeight="1">
      <c r="A25" s="324"/>
      <c r="B25" s="46" t="s">
        <v>31</v>
      </c>
      <c r="C25" s="58">
        <v>322500</v>
      </c>
      <c r="D25" s="251"/>
      <c r="E25" s="30"/>
      <c r="F25" s="21"/>
      <c r="G25" s="57">
        <v>0</v>
      </c>
      <c r="H25" s="21"/>
      <c r="I25" s="57">
        <v>0</v>
      </c>
      <c r="J25" s="21"/>
      <c r="K25" s="57">
        <v>0</v>
      </c>
      <c r="L25" s="21"/>
      <c r="M25" s="57">
        <v>0</v>
      </c>
      <c r="N25" s="21"/>
      <c r="O25" s="57">
        <v>0</v>
      </c>
      <c r="P25" s="21"/>
      <c r="Q25" s="57">
        <v>0</v>
      </c>
      <c r="R25" s="21"/>
      <c r="S25" s="57">
        <v>0</v>
      </c>
      <c r="T25" s="21"/>
      <c r="U25" s="57">
        <v>0</v>
      </c>
      <c r="V25" s="21"/>
      <c r="W25" s="57">
        <v>0</v>
      </c>
      <c r="X25" s="21">
        <v>1</v>
      </c>
      <c r="Y25" s="57">
        <v>322500</v>
      </c>
      <c r="Z25" s="21"/>
      <c r="AA25" s="57">
        <v>0</v>
      </c>
      <c r="AB25" s="21"/>
      <c r="AC25" s="57">
        <v>0</v>
      </c>
      <c r="AD25" s="19">
        <v>322500</v>
      </c>
      <c r="AE25" s="318"/>
      <c r="AF25" s="12"/>
      <c r="AG25" s="312"/>
      <c r="AH25" s="313"/>
      <c r="AI25" s="12"/>
    </row>
    <row r="26" spans="1:40" ht="15" customHeight="1">
      <c r="A26" s="324"/>
      <c r="B26" s="259" t="s">
        <v>29</v>
      </c>
      <c r="C26" s="53">
        <v>2000</v>
      </c>
      <c r="D26" s="260"/>
      <c r="E26" s="52" t="s">
        <v>26</v>
      </c>
      <c r="F26" s="51"/>
      <c r="G26" s="20">
        <v>0</v>
      </c>
      <c r="H26" s="51"/>
      <c r="I26" s="20">
        <v>0</v>
      </c>
      <c r="J26" s="51"/>
      <c r="K26" s="20">
        <v>0</v>
      </c>
      <c r="L26" s="51"/>
      <c r="M26" s="20">
        <v>0</v>
      </c>
      <c r="N26" s="51"/>
      <c r="O26" s="20">
        <v>0</v>
      </c>
      <c r="P26" s="51"/>
      <c r="Q26" s="20">
        <v>0</v>
      </c>
      <c r="R26" s="51"/>
      <c r="S26" s="20">
        <v>0</v>
      </c>
      <c r="T26" s="51">
        <v>1</v>
      </c>
      <c r="U26" s="20">
        <v>2000</v>
      </c>
      <c r="V26" s="51"/>
      <c r="W26" s="20">
        <v>0</v>
      </c>
      <c r="X26" s="21"/>
      <c r="Y26" s="20">
        <v>0</v>
      </c>
      <c r="Z26" s="51"/>
      <c r="AA26" s="20">
        <v>0</v>
      </c>
      <c r="AB26" s="51"/>
      <c r="AC26" s="20">
        <v>0</v>
      </c>
      <c r="AD26" s="19">
        <v>2000</v>
      </c>
      <c r="AE26" s="318"/>
      <c r="AF26" s="12"/>
      <c r="AG26" s="312"/>
      <c r="AH26" s="313"/>
      <c r="AI26" s="12"/>
    </row>
    <row r="27" spans="1:40" ht="15" customHeight="1">
      <c r="A27" s="324"/>
      <c r="B27" s="49" t="s">
        <v>28</v>
      </c>
      <c r="C27" s="48">
        <v>600</v>
      </c>
      <c r="D27" s="261"/>
      <c r="E27" s="30" t="s">
        <v>26</v>
      </c>
      <c r="F27" s="21"/>
      <c r="G27" s="40">
        <v>0</v>
      </c>
      <c r="H27" s="21"/>
      <c r="I27" s="40">
        <v>0</v>
      </c>
      <c r="J27" s="21"/>
      <c r="K27" s="40">
        <v>0</v>
      </c>
      <c r="L27" s="21"/>
      <c r="M27" s="40">
        <v>0</v>
      </c>
      <c r="N27" s="21"/>
      <c r="O27" s="40">
        <v>0</v>
      </c>
      <c r="P27" s="21"/>
      <c r="Q27" s="40">
        <v>0</v>
      </c>
      <c r="R27" s="21"/>
      <c r="S27" s="40">
        <v>0</v>
      </c>
      <c r="T27" s="21">
        <v>1</v>
      </c>
      <c r="U27" s="40">
        <v>600</v>
      </c>
      <c r="V27" s="21"/>
      <c r="W27" s="40">
        <v>0</v>
      </c>
      <c r="X27" s="21"/>
      <c r="Y27" s="40">
        <v>0</v>
      </c>
      <c r="Z27" s="21"/>
      <c r="AA27" s="40">
        <v>0</v>
      </c>
      <c r="AB27" s="21"/>
      <c r="AC27" s="40">
        <v>0</v>
      </c>
      <c r="AD27" s="19">
        <v>600</v>
      </c>
      <c r="AE27" s="318"/>
      <c r="AF27" s="12"/>
      <c r="AG27" s="312"/>
      <c r="AH27" s="313"/>
      <c r="AI27" s="12"/>
    </row>
    <row r="28" spans="1:40" ht="15" customHeight="1">
      <c r="A28" s="324"/>
      <c r="B28" s="46" t="s">
        <v>27</v>
      </c>
      <c r="C28" s="45">
        <v>300</v>
      </c>
      <c r="D28" s="262"/>
      <c r="E28" s="30" t="s">
        <v>26</v>
      </c>
      <c r="F28" s="38"/>
      <c r="G28" s="40">
        <v>0</v>
      </c>
      <c r="H28" s="38"/>
      <c r="I28" s="40">
        <v>0</v>
      </c>
      <c r="J28" s="38"/>
      <c r="K28" s="40">
        <v>0</v>
      </c>
      <c r="L28" s="38"/>
      <c r="M28" s="40">
        <v>0</v>
      </c>
      <c r="N28" s="38"/>
      <c r="O28" s="40">
        <v>0</v>
      </c>
      <c r="P28" s="38"/>
      <c r="Q28" s="40">
        <v>0</v>
      </c>
      <c r="R28" s="38"/>
      <c r="S28" s="40">
        <v>0</v>
      </c>
      <c r="T28" s="38">
        <v>1</v>
      </c>
      <c r="U28" s="40">
        <v>300</v>
      </c>
      <c r="V28" s="38"/>
      <c r="W28" s="40">
        <v>0</v>
      </c>
      <c r="X28" s="38"/>
      <c r="Y28" s="40">
        <v>0</v>
      </c>
      <c r="Z28" s="38"/>
      <c r="AA28" s="40">
        <v>0</v>
      </c>
      <c r="AB28" s="38"/>
      <c r="AC28" s="40">
        <v>0</v>
      </c>
      <c r="AD28" s="19">
        <v>300</v>
      </c>
      <c r="AE28" s="318"/>
      <c r="AF28" s="12"/>
      <c r="AG28" s="312"/>
      <c r="AH28" s="313"/>
      <c r="AI28" s="12"/>
    </row>
    <row r="29" spans="1:40" ht="15" customHeight="1">
      <c r="A29" s="324"/>
      <c r="B29" s="49"/>
      <c r="C29" s="58"/>
      <c r="D29" s="251"/>
      <c r="E29" s="30"/>
      <c r="F29" s="21"/>
      <c r="G29" s="40">
        <v>0</v>
      </c>
      <c r="H29" s="21"/>
      <c r="I29" s="40">
        <v>0</v>
      </c>
      <c r="J29" s="21"/>
      <c r="K29" s="40">
        <v>0</v>
      </c>
      <c r="L29" s="21"/>
      <c r="M29" s="40">
        <v>0</v>
      </c>
      <c r="N29" s="21"/>
      <c r="O29" s="40">
        <v>0</v>
      </c>
      <c r="P29" s="21"/>
      <c r="Q29" s="40">
        <v>0</v>
      </c>
      <c r="R29" s="21"/>
      <c r="S29" s="40">
        <v>0</v>
      </c>
      <c r="T29" s="21"/>
      <c r="U29" s="40">
        <v>0</v>
      </c>
      <c r="V29" s="21"/>
      <c r="W29" s="40">
        <v>0</v>
      </c>
      <c r="X29" s="21"/>
      <c r="Y29" s="40">
        <v>0</v>
      </c>
      <c r="Z29" s="21"/>
      <c r="AA29" s="40">
        <v>0</v>
      </c>
      <c r="AB29" s="21"/>
      <c r="AC29" s="40">
        <v>0</v>
      </c>
      <c r="AD29" s="19">
        <v>0</v>
      </c>
      <c r="AE29" s="318"/>
      <c r="AF29" s="12"/>
      <c r="AG29" s="312"/>
      <c r="AH29" s="313"/>
      <c r="AI29" s="12"/>
    </row>
    <row r="30" spans="1:40" ht="15" customHeight="1">
      <c r="A30" s="324"/>
      <c r="B30" s="46"/>
      <c r="C30" s="45"/>
      <c r="D30" s="262"/>
      <c r="E30" s="25"/>
      <c r="F30" s="38"/>
      <c r="G30" s="40">
        <v>0</v>
      </c>
      <c r="H30" s="38"/>
      <c r="I30" s="40">
        <v>0</v>
      </c>
      <c r="J30" s="38"/>
      <c r="K30" s="40">
        <v>0</v>
      </c>
      <c r="L30" s="38"/>
      <c r="M30" s="40">
        <v>0</v>
      </c>
      <c r="N30" s="38"/>
      <c r="O30" s="40">
        <v>0</v>
      </c>
      <c r="P30" s="38"/>
      <c r="Q30" s="40">
        <v>0</v>
      </c>
      <c r="R30" s="38"/>
      <c r="S30" s="40">
        <v>0</v>
      </c>
      <c r="T30" s="38"/>
      <c r="U30" s="40">
        <v>0</v>
      </c>
      <c r="V30" s="38"/>
      <c r="W30" s="40">
        <v>0</v>
      </c>
      <c r="X30" s="38"/>
      <c r="Y30" s="40">
        <v>0</v>
      </c>
      <c r="Z30" s="38"/>
      <c r="AA30" s="40">
        <v>0</v>
      </c>
      <c r="AB30" s="38"/>
      <c r="AC30" s="40">
        <v>0</v>
      </c>
      <c r="AD30" s="19">
        <v>0</v>
      </c>
      <c r="AE30" s="318"/>
      <c r="AF30" s="12"/>
      <c r="AG30" s="312"/>
      <c r="AH30" s="313"/>
      <c r="AI30" s="12"/>
    </row>
    <row r="31" spans="1:40" ht="15" customHeight="1">
      <c r="A31" s="324"/>
      <c r="B31" s="46"/>
      <c r="C31" s="45"/>
      <c r="D31" s="262"/>
      <c r="E31" s="25"/>
      <c r="F31" s="38"/>
      <c r="G31" s="40">
        <v>0</v>
      </c>
      <c r="H31" s="38"/>
      <c r="I31" s="40">
        <v>0</v>
      </c>
      <c r="J31" s="38"/>
      <c r="K31" s="40">
        <v>0</v>
      </c>
      <c r="L31" s="38"/>
      <c r="M31" s="40">
        <v>0</v>
      </c>
      <c r="N31" s="38"/>
      <c r="O31" s="40">
        <v>0</v>
      </c>
      <c r="P31" s="38"/>
      <c r="Q31" s="40">
        <v>0</v>
      </c>
      <c r="R31" s="38"/>
      <c r="S31" s="40">
        <v>0</v>
      </c>
      <c r="T31" s="38"/>
      <c r="U31" s="40">
        <v>0</v>
      </c>
      <c r="V31" s="38"/>
      <c r="W31" s="40">
        <v>0</v>
      </c>
      <c r="X31" s="38"/>
      <c r="Y31" s="40">
        <v>0</v>
      </c>
      <c r="Z31" s="38"/>
      <c r="AA31" s="40">
        <v>0</v>
      </c>
      <c r="AB31" s="38"/>
      <c r="AC31" s="40">
        <v>0</v>
      </c>
      <c r="AD31" s="19">
        <v>0</v>
      </c>
      <c r="AE31" s="318"/>
      <c r="AF31" s="12"/>
      <c r="AG31" s="312"/>
      <c r="AH31" s="313"/>
      <c r="AI31" s="12"/>
    </row>
    <row r="32" spans="1:40" ht="15" customHeight="1" thickBot="1">
      <c r="A32" s="325"/>
      <c r="B32" s="56"/>
      <c r="C32" s="55"/>
      <c r="D32" s="263"/>
      <c r="E32" s="22"/>
      <c r="F32" s="44"/>
      <c r="G32" s="43">
        <v>0</v>
      </c>
      <c r="H32" s="44"/>
      <c r="I32" s="43">
        <v>0</v>
      </c>
      <c r="J32" s="44"/>
      <c r="K32" s="43">
        <v>0</v>
      </c>
      <c r="L32" s="44"/>
      <c r="M32" s="43">
        <v>0</v>
      </c>
      <c r="N32" s="44"/>
      <c r="O32" s="43">
        <v>0</v>
      </c>
      <c r="P32" s="44"/>
      <c r="Q32" s="43">
        <v>0</v>
      </c>
      <c r="R32" s="44"/>
      <c r="S32" s="43">
        <v>0</v>
      </c>
      <c r="T32" s="44"/>
      <c r="U32" s="43">
        <v>0</v>
      </c>
      <c r="V32" s="44"/>
      <c r="W32" s="43">
        <v>0</v>
      </c>
      <c r="X32" s="44"/>
      <c r="Y32" s="43">
        <v>0</v>
      </c>
      <c r="Z32" s="44"/>
      <c r="AA32" s="43">
        <v>0</v>
      </c>
      <c r="AB32" s="44"/>
      <c r="AC32" s="43">
        <v>0</v>
      </c>
      <c r="AD32" s="76">
        <v>0</v>
      </c>
      <c r="AE32" s="319"/>
      <c r="AF32" s="12"/>
      <c r="AG32" s="322"/>
      <c r="AH32" s="323"/>
      <c r="AI32" s="12"/>
    </row>
    <row r="33" spans="1:35" ht="15" customHeight="1">
      <c r="A33" s="331" t="s">
        <v>30</v>
      </c>
      <c r="B33" s="61" t="s">
        <v>156</v>
      </c>
      <c r="C33" s="48">
        <v>11000</v>
      </c>
      <c r="D33" s="260"/>
      <c r="E33" s="34"/>
      <c r="F33" s="33"/>
      <c r="G33" s="32">
        <v>0</v>
      </c>
      <c r="H33" s="33"/>
      <c r="I33" s="32">
        <v>0</v>
      </c>
      <c r="J33" s="33"/>
      <c r="K33" s="32">
        <v>0</v>
      </c>
      <c r="L33" s="33"/>
      <c r="M33" s="32">
        <v>0</v>
      </c>
      <c r="N33" s="33"/>
      <c r="O33" s="32">
        <v>0</v>
      </c>
      <c r="P33" s="33">
        <v>1</v>
      </c>
      <c r="Q33" s="32">
        <v>11000</v>
      </c>
      <c r="R33" s="33"/>
      <c r="S33" s="32">
        <v>0</v>
      </c>
      <c r="T33" s="33"/>
      <c r="U33" s="32">
        <v>0</v>
      </c>
      <c r="V33" s="33"/>
      <c r="W33" s="32">
        <v>0</v>
      </c>
      <c r="X33" s="33"/>
      <c r="Y33" s="32">
        <v>0</v>
      </c>
      <c r="Z33" s="33"/>
      <c r="AA33" s="32">
        <v>0</v>
      </c>
      <c r="AB33" s="33"/>
      <c r="AC33" s="32">
        <v>0</v>
      </c>
      <c r="AD33" s="50">
        <v>11000</v>
      </c>
      <c r="AE33" s="317">
        <v>11000</v>
      </c>
      <c r="AF33" s="12"/>
      <c r="AG33" s="320"/>
      <c r="AH33" s="321"/>
      <c r="AI33" s="12"/>
    </row>
    <row r="34" spans="1:35">
      <c r="A34" s="324"/>
      <c r="B34" s="61"/>
      <c r="C34" s="48"/>
      <c r="D34" s="261"/>
      <c r="E34" s="30"/>
      <c r="F34" s="21"/>
      <c r="G34" s="40">
        <v>0</v>
      </c>
      <c r="H34" s="21"/>
      <c r="I34" s="40">
        <v>0</v>
      </c>
      <c r="J34" s="21"/>
      <c r="K34" s="40">
        <v>0</v>
      </c>
      <c r="L34" s="21"/>
      <c r="M34" s="40">
        <v>0</v>
      </c>
      <c r="N34" s="21"/>
      <c r="O34" s="40">
        <v>0</v>
      </c>
      <c r="P34" s="21"/>
      <c r="Q34" s="40">
        <v>0</v>
      </c>
      <c r="R34" s="21"/>
      <c r="S34" s="40">
        <v>0</v>
      </c>
      <c r="T34" s="21"/>
      <c r="U34" s="40">
        <v>0</v>
      </c>
      <c r="V34" s="21"/>
      <c r="W34" s="40">
        <v>0</v>
      </c>
      <c r="X34" s="21"/>
      <c r="Y34" s="40">
        <v>0</v>
      </c>
      <c r="Z34" s="21"/>
      <c r="AA34" s="40">
        <v>0</v>
      </c>
      <c r="AB34" s="21"/>
      <c r="AC34" s="40">
        <v>0</v>
      </c>
      <c r="AD34" s="19">
        <v>0</v>
      </c>
      <c r="AE34" s="318"/>
      <c r="AF34" s="12"/>
      <c r="AG34" s="312"/>
      <c r="AH34" s="313"/>
      <c r="AI34" s="12"/>
    </row>
    <row r="35" spans="1:35">
      <c r="A35" s="324"/>
      <c r="B35" s="46"/>
      <c r="C35" s="45"/>
      <c r="D35" s="262"/>
      <c r="E35" s="30"/>
      <c r="F35" s="38"/>
      <c r="G35" s="40">
        <v>0</v>
      </c>
      <c r="H35" s="38"/>
      <c r="I35" s="40">
        <v>0</v>
      </c>
      <c r="J35" s="38"/>
      <c r="K35" s="40">
        <v>0</v>
      </c>
      <c r="L35" s="38"/>
      <c r="M35" s="40">
        <v>0</v>
      </c>
      <c r="N35" s="38"/>
      <c r="O35" s="40">
        <v>0</v>
      </c>
      <c r="P35" s="38"/>
      <c r="Q35" s="40">
        <v>0</v>
      </c>
      <c r="R35" s="38"/>
      <c r="S35" s="40">
        <v>0</v>
      </c>
      <c r="T35" s="38"/>
      <c r="U35" s="40">
        <v>0</v>
      </c>
      <c r="V35" s="38"/>
      <c r="W35" s="40">
        <v>0</v>
      </c>
      <c r="X35" s="38"/>
      <c r="Y35" s="40">
        <v>0</v>
      </c>
      <c r="Z35" s="38"/>
      <c r="AA35" s="40">
        <v>0</v>
      </c>
      <c r="AB35" s="38"/>
      <c r="AC35" s="40">
        <v>0</v>
      </c>
      <c r="AD35" s="19">
        <v>0</v>
      </c>
      <c r="AE35" s="318"/>
      <c r="AF35" s="12"/>
      <c r="AG35" s="312"/>
      <c r="AH35" s="313"/>
      <c r="AI35" s="12"/>
    </row>
    <row r="36" spans="1:35">
      <c r="A36" s="324"/>
      <c r="B36" s="46"/>
      <c r="C36" s="45"/>
      <c r="D36" s="262"/>
      <c r="E36" s="30"/>
      <c r="F36" s="38"/>
      <c r="G36" s="40">
        <v>0</v>
      </c>
      <c r="H36" s="38"/>
      <c r="I36" s="40">
        <v>0</v>
      </c>
      <c r="J36" s="38"/>
      <c r="K36" s="40">
        <v>0</v>
      </c>
      <c r="L36" s="38"/>
      <c r="M36" s="40">
        <v>0</v>
      </c>
      <c r="N36" s="38"/>
      <c r="O36" s="40">
        <v>0</v>
      </c>
      <c r="P36" s="38"/>
      <c r="Q36" s="40">
        <v>0</v>
      </c>
      <c r="R36" s="38"/>
      <c r="S36" s="40">
        <v>0</v>
      </c>
      <c r="T36" s="38"/>
      <c r="U36" s="40">
        <v>0</v>
      </c>
      <c r="V36" s="38"/>
      <c r="W36" s="40">
        <v>0</v>
      </c>
      <c r="X36" s="38"/>
      <c r="Y36" s="40">
        <v>0</v>
      </c>
      <c r="Z36" s="38"/>
      <c r="AA36" s="40">
        <v>0</v>
      </c>
      <c r="AB36" s="38"/>
      <c r="AC36" s="40">
        <v>0</v>
      </c>
      <c r="AD36" s="19">
        <v>0</v>
      </c>
      <c r="AE36" s="318"/>
      <c r="AF36" s="12"/>
      <c r="AG36" s="312"/>
      <c r="AH36" s="313"/>
      <c r="AI36" s="12"/>
    </row>
    <row r="37" spans="1:35">
      <c r="A37" s="324"/>
      <c r="B37" s="46"/>
      <c r="C37" s="45"/>
      <c r="D37" s="262"/>
      <c r="E37" s="30"/>
      <c r="F37" s="38"/>
      <c r="G37" s="40">
        <v>0</v>
      </c>
      <c r="H37" s="38"/>
      <c r="I37" s="40">
        <v>0</v>
      </c>
      <c r="J37" s="38"/>
      <c r="K37" s="40">
        <v>0</v>
      </c>
      <c r="L37" s="38"/>
      <c r="M37" s="40">
        <v>0</v>
      </c>
      <c r="N37" s="38"/>
      <c r="O37" s="40">
        <v>0</v>
      </c>
      <c r="P37" s="38"/>
      <c r="Q37" s="40">
        <v>0</v>
      </c>
      <c r="R37" s="38"/>
      <c r="S37" s="40">
        <v>0</v>
      </c>
      <c r="T37" s="38"/>
      <c r="U37" s="40">
        <v>0</v>
      </c>
      <c r="V37" s="38"/>
      <c r="W37" s="40">
        <v>0</v>
      </c>
      <c r="X37" s="38"/>
      <c r="Y37" s="40">
        <v>0</v>
      </c>
      <c r="Z37" s="38"/>
      <c r="AA37" s="40">
        <v>0</v>
      </c>
      <c r="AB37" s="38"/>
      <c r="AC37" s="40">
        <v>0</v>
      </c>
      <c r="AD37" s="19">
        <v>0</v>
      </c>
      <c r="AE37" s="318"/>
      <c r="AF37" s="12"/>
      <c r="AG37" s="312"/>
      <c r="AH37" s="313"/>
      <c r="AI37" s="12"/>
    </row>
    <row r="38" spans="1:35">
      <c r="A38" s="324"/>
      <c r="B38" s="46"/>
      <c r="C38" s="45"/>
      <c r="D38" s="262"/>
      <c r="E38" s="30"/>
      <c r="F38" s="38"/>
      <c r="G38" s="40">
        <v>0</v>
      </c>
      <c r="H38" s="38"/>
      <c r="I38" s="40">
        <v>0</v>
      </c>
      <c r="J38" s="38"/>
      <c r="K38" s="40">
        <v>0</v>
      </c>
      <c r="L38" s="38"/>
      <c r="M38" s="40">
        <v>0</v>
      </c>
      <c r="N38" s="38"/>
      <c r="O38" s="40">
        <v>0</v>
      </c>
      <c r="P38" s="38"/>
      <c r="Q38" s="40">
        <v>0</v>
      </c>
      <c r="R38" s="38"/>
      <c r="S38" s="40">
        <v>0</v>
      </c>
      <c r="T38" s="38"/>
      <c r="U38" s="40">
        <v>0</v>
      </c>
      <c r="V38" s="38"/>
      <c r="W38" s="40">
        <v>0</v>
      </c>
      <c r="X38" s="38"/>
      <c r="Y38" s="40">
        <v>0</v>
      </c>
      <c r="Z38" s="38"/>
      <c r="AA38" s="40">
        <v>0</v>
      </c>
      <c r="AB38" s="38"/>
      <c r="AC38" s="40">
        <v>0</v>
      </c>
      <c r="AD38" s="19">
        <v>0</v>
      </c>
      <c r="AE38" s="318"/>
      <c r="AF38" s="12"/>
      <c r="AG38" s="312"/>
      <c r="AH38" s="313"/>
      <c r="AI38" s="12"/>
    </row>
    <row r="39" spans="1:35">
      <c r="A39" s="324"/>
      <c r="B39" s="46"/>
      <c r="C39" s="45"/>
      <c r="D39" s="262"/>
      <c r="E39" s="30"/>
      <c r="F39" s="38"/>
      <c r="G39" s="40">
        <v>0</v>
      </c>
      <c r="H39" s="38"/>
      <c r="I39" s="40">
        <v>0</v>
      </c>
      <c r="J39" s="38"/>
      <c r="K39" s="40">
        <v>0</v>
      </c>
      <c r="L39" s="38"/>
      <c r="M39" s="40">
        <v>0</v>
      </c>
      <c r="N39" s="38"/>
      <c r="O39" s="40">
        <v>0</v>
      </c>
      <c r="P39" s="38"/>
      <c r="Q39" s="40">
        <v>0</v>
      </c>
      <c r="R39" s="38"/>
      <c r="S39" s="40">
        <v>0</v>
      </c>
      <c r="T39" s="38"/>
      <c r="U39" s="40">
        <v>0</v>
      </c>
      <c r="V39" s="38"/>
      <c r="W39" s="40">
        <v>0</v>
      </c>
      <c r="X39" s="38"/>
      <c r="Y39" s="40">
        <v>0</v>
      </c>
      <c r="Z39" s="38"/>
      <c r="AA39" s="40">
        <v>0</v>
      </c>
      <c r="AB39" s="38"/>
      <c r="AC39" s="40">
        <v>0</v>
      </c>
      <c r="AD39" s="19">
        <v>0</v>
      </c>
      <c r="AE39" s="318"/>
      <c r="AF39" s="12"/>
      <c r="AG39" s="312"/>
      <c r="AH39" s="313"/>
      <c r="AI39" s="12"/>
    </row>
    <row r="40" spans="1:35" ht="13.8" thickBot="1">
      <c r="A40" s="324"/>
      <c r="B40" s="46"/>
      <c r="C40" s="45"/>
      <c r="D40" s="262"/>
      <c r="E40" s="30"/>
      <c r="F40" s="38"/>
      <c r="G40" s="40">
        <v>0</v>
      </c>
      <c r="H40" s="38"/>
      <c r="I40" s="40">
        <v>0</v>
      </c>
      <c r="J40" s="38"/>
      <c r="K40" s="40">
        <v>0</v>
      </c>
      <c r="L40" s="38"/>
      <c r="M40" s="40">
        <v>0</v>
      </c>
      <c r="N40" s="38"/>
      <c r="O40" s="40">
        <v>0</v>
      </c>
      <c r="P40" s="38"/>
      <c r="Q40" s="40">
        <v>0</v>
      </c>
      <c r="R40" s="38"/>
      <c r="S40" s="40">
        <v>0</v>
      </c>
      <c r="T40" s="38"/>
      <c r="U40" s="40">
        <v>0</v>
      </c>
      <c r="V40" s="38"/>
      <c r="W40" s="40">
        <v>0</v>
      </c>
      <c r="X40" s="38"/>
      <c r="Y40" s="40">
        <v>0</v>
      </c>
      <c r="Z40" s="38"/>
      <c r="AA40" s="40">
        <v>0</v>
      </c>
      <c r="AB40" s="38"/>
      <c r="AC40" s="40">
        <v>0</v>
      </c>
      <c r="AD40" s="19">
        <v>0</v>
      </c>
      <c r="AE40" s="318"/>
      <c r="AF40" s="12"/>
      <c r="AG40" s="312"/>
      <c r="AH40" s="313"/>
      <c r="AI40" s="12"/>
    </row>
    <row r="41" spans="1:35">
      <c r="A41" s="324"/>
      <c r="B41" s="46"/>
      <c r="C41" s="45"/>
      <c r="D41" s="58"/>
      <c r="E41" s="264"/>
      <c r="F41" s="265"/>
      <c r="G41" s="40">
        <v>0</v>
      </c>
      <c r="H41" s="38"/>
      <c r="I41" s="40">
        <v>0</v>
      </c>
      <c r="J41" s="38"/>
      <c r="K41" s="40">
        <v>0</v>
      </c>
      <c r="L41" s="38"/>
      <c r="M41" s="40">
        <v>0</v>
      </c>
      <c r="N41" s="38"/>
      <c r="O41" s="40">
        <v>0</v>
      </c>
      <c r="P41" s="38"/>
      <c r="Q41" s="40">
        <v>0</v>
      </c>
      <c r="R41" s="38"/>
      <c r="S41" s="40">
        <v>0</v>
      </c>
      <c r="T41" s="38"/>
      <c r="U41" s="40">
        <v>0</v>
      </c>
      <c r="V41" s="38"/>
      <c r="W41" s="40">
        <v>0</v>
      </c>
      <c r="X41" s="38"/>
      <c r="Y41" s="40">
        <v>0</v>
      </c>
      <c r="Z41" s="38"/>
      <c r="AA41" s="40">
        <v>0</v>
      </c>
      <c r="AB41" s="38"/>
      <c r="AC41" s="40">
        <v>0</v>
      </c>
      <c r="AD41" s="19">
        <v>0</v>
      </c>
      <c r="AE41" s="318"/>
      <c r="AF41" s="12"/>
      <c r="AG41" s="312"/>
      <c r="AH41" s="313"/>
      <c r="AI41" s="47" t="s">
        <v>25</v>
      </c>
    </row>
    <row r="42" spans="1:35" ht="15" customHeight="1" thickBot="1">
      <c r="A42" s="324"/>
      <c r="B42" s="56"/>
      <c r="C42" s="55"/>
      <c r="D42" s="266"/>
      <c r="E42" s="267"/>
      <c r="F42" s="44"/>
      <c r="G42" s="43">
        <v>0</v>
      </c>
      <c r="H42" s="44"/>
      <c r="I42" s="43">
        <v>0</v>
      </c>
      <c r="J42" s="44"/>
      <c r="K42" s="43">
        <v>0</v>
      </c>
      <c r="L42" s="44"/>
      <c r="M42" s="43">
        <v>0</v>
      </c>
      <c r="N42" s="44"/>
      <c r="O42" s="43">
        <v>0</v>
      </c>
      <c r="P42" s="44"/>
      <c r="Q42" s="43">
        <v>0</v>
      </c>
      <c r="R42" s="44"/>
      <c r="S42" s="43">
        <v>0</v>
      </c>
      <c r="T42" s="44"/>
      <c r="U42" s="43">
        <v>0</v>
      </c>
      <c r="V42" s="44"/>
      <c r="W42" s="43">
        <v>0</v>
      </c>
      <c r="X42" s="44"/>
      <c r="Y42" s="43">
        <v>0</v>
      </c>
      <c r="Z42" s="44"/>
      <c r="AA42" s="43">
        <v>0</v>
      </c>
      <c r="AB42" s="44"/>
      <c r="AC42" s="43">
        <v>0</v>
      </c>
      <c r="AD42" s="19">
        <v>0</v>
      </c>
      <c r="AE42" s="319"/>
      <c r="AF42" s="12"/>
      <c r="AG42" s="322"/>
      <c r="AH42" s="323"/>
      <c r="AI42" s="18" t="s">
        <v>24</v>
      </c>
    </row>
    <row r="43" spans="1:35" ht="15" customHeight="1">
      <c r="A43" s="326" t="s">
        <v>23</v>
      </c>
      <c r="B43" s="268" t="s">
        <v>22</v>
      </c>
      <c r="C43" s="75">
        <v>62.01</v>
      </c>
      <c r="D43" s="269"/>
      <c r="E43" s="34" t="s">
        <v>17</v>
      </c>
      <c r="F43" s="33">
        <v>51</v>
      </c>
      <c r="G43" s="32">
        <v>3162.5099999999998</v>
      </c>
      <c r="H43" s="33">
        <v>50</v>
      </c>
      <c r="I43" s="32">
        <v>3100.5</v>
      </c>
      <c r="J43" s="33">
        <v>50</v>
      </c>
      <c r="K43" s="32">
        <v>3100.5</v>
      </c>
      <c r="L43" s="33">
        <v>50</v>
      </c>
      <c r="M43" s="32">
        <v>3100.5</v>
      </c>
      <c r="N43" s="33">
        <v>50</v>
      </c>
      <c r="O43" s="32">
        <v>3100.5</v>
      </c>
      <c r="P43" s="33">
        <v>50</v>
      </c>
      <c r="Q43" s="32">
        <v>3100.5</v>
      </c>
      <c r="R43" s="33">
        <v>50</v>
      </c>
      <c r="S43" s="32">
        <v>3100.5</v>
      </c>
      <c r="T43" s="33">
        <v>50</v>
      </c>
      <c r="U43" s="32">
        <v>3100.5</v>
      </c>
      <c r="V43" s="33">
        <v>50</v>
      </c>
      <c r="W43" s="32">
        <v>3100.5</v>
      </c>
      <c r="X43" s="33">
        <v>50</v>
      </c>
      <c r="Y43" s="32">
        <v>3100.5</v>
      </c>
      <c r="Z43" s="33">
        <v>50</v>
      </c>
      <c r="AA43" s="32">
        <v>3100.5</v>
      </c>
      <c r="AB43" s="33">
        <v>50</v>
      </c>
      <c r="AC43" s="32">
        <v>3100.5</v>
      </c>
      <c r="AD43" s="19">
        <v>37268.01</v>
      </c>
      <c r="AE43" s="317">
        <v>236933.75036127996</v>
      </c>
      <c r="AF43" s="12"/>
      <c r="AG43" s="329"/>
      <c r="AH43" s="330"/>
      <c r="AI43" s="18">
        <v>601</v>
      </c>
    </row>
    <row r="44" spans="1:35" ht="15" customHeight="1">
      <c r="A44" s="327"/>
      <c r="B44" s="42" t="s">
        <v>21</v>
      </c>
      <c r="C44" s="26">
        <v>57.94</v>
      </c>
      <c r="D44" s="270"/>
      <c r="E44" s="30" t="s">
        <v>17</v>
      </c>
      <c r="F44" s="21">
        <v>180</v>
      </c>
      <c r="G44" s="40">
        <v>10429.199999999999</v>
      </c>
      <c r="H44" s="21">
        <v>180</v>
      </c>
      <c r="I44" s="40">
        <v>10429.199999999999</v>
      </c>
      <c r="J44" s="21">
        <v>180</v>
      </c>
      <c r="K44" s="40">
        <v>10429.199999999999</v>
      </c>
      <c r="L44" s="21">
        <v>180</v>
      </c>
      <c r="M44" s="40">
        <v>10429.199999999999</v>
      </c>
      <c r="N44" s="21">
        <v>180</v>
      </c>
      <c r="O44" s="40">
        <v>10429.199999999999</v>
      </c>
      <c r="P44" s="21">
        <v>180</v>
      </c>
      <c r="Q44" s="40">
        <v>10429.199999999999</v>
      </c>
      <c r="R44" s="21">
        <v>180</v>
      </c>
      <c r="S44" s="40">
        <v>10429.199999999999</v>
      </c>
      <c r="T44" s="21">
        <v>180</v>
      </c>
      <c r="U44" s="40">
        <v>10429.199999999999</v>
      </c>
      <c r="V44" s="21">
        <v>180</v>
      </c>
      <c r="W44" s="40">
        <v>10429.199999999999</v>
      </c>
      <c r="X44" s="21">
        <v>180</v>
      </c>
      <c r="Y44" s="40">
        <v>10429.199999999999</v>
      </c>
      <c r="Z44" s="21">
        <v>180</v>
      </c>
      <c r="AA44" s="40">
        <v>10429.199999999999</v>
      </c>
      <c r="AB44" s="21">
        <v>180</v>
      </c>
      <c r="AC44" s="40">
        <v>10429.199999999999</v>
      </c>
      <c r="AD44" s="19">
        <v>125150.39999999998</v>
      </c>
      <c r="AE44" s="318"/>
      <c r="AF44" s="12"/>
      <c r="AG44" s="312"/>
      <c r="AH44" s="313"/>
      <c r="AI44" s="18">
        <v>2160</v>
      </c>
    </row>
    <row r="45" spans="1:35" ht="15" customHeight="1">
      <c r="A45" s="327"/>
      <c r="B45" s="41" t="s">
        <v>20</v>
      </c>
      <c r="C45" s="26">
        <v>54.86</v>
      </c>
      <c r="D45" s="270"/>
      <c r="E45" s="30" t="s">
        <v>17</v>
      </c>
      <c r="F45" s="21">
        <v>63</v>
      </c>
      <c r="G45" s="40">
        <v>3456.18</v>
      </c>
      <c r="H45" s="21">
        <v>63</v>
      </c>
      <c r="I45" s="40">
        <v>3456.18</v>
      </c>
      <c r="J45" s="21">
        <v>63</v>
      </c>
      <c r="K45" s="40">
        <v>3456.18</v>
      </c>
      <c r="L45" s="21">
        <v>63</v>
      </c>
      <c r="M45" s="40">
        <v>3456.18</v>
      </c>
      <c r="N45" s="21">
        <v>63</v>
      </c>
      <c r="O45" s="40">
        <v>3456.18</v>
      </c>
      <c r="P45" s="21">
        <v>63</v>
      </c>
      <c r="Q45" s="40">
        <v>3456.18</v>
      </c>
      <c r="R45" s="21">
        <v>63</v>
      </c>
      <c r="S45" s="40">
        <v>3456.18</v>
      </c>
      <c r="T45" s="21">
        <v>63</v>
      </c>
      <c r="U45" s="40">
        <v>3456.18</v>
      </c>
      <c r="V45" s="21">
        <v>63</v>
      </c>
      <c r="W45" s="40">
        <v>3456.18</v>
      </c>
      <c r="X45" s="21">
        <v>63</v>
      </c>
      <c r="Y45" s="40">
        <v>3456.18</v>
      </c>
      <c r="Z45" s="21">
        <v>63</v>
      </c>
      <c r="AA45" s="40">
        <v>3456.18</v>
      </c>
      <c r="AB45" s="21">
        <v>63</v>
      </c>
      <c r="AC45" s="40">
        <v>3456.18</v>
      </c>
      <c r="AD45" s="19">
        <v>41474.159999999996</v>
      </c>
      <c r="AE45" s="318"/>
      <c r="AF45" s="12"/>
      <c r="AG45" s="312"/>
      <c r="AH45" s="313"/>
      <c r="AI45" s="18">
        <v>756</v>
      </c>
    </row>
    <row r="46" spans="1:35" ht="15" customHeight="1">
      <c r="A46" s="327"/>
      <c r="B46" s="41" t="s">
        <v>67</v>
      </c>
      <c r="C46" s="26">
        <v>57.94</v>
      </c>
      <c r="D46" s="270"/>
      <c r="E46" s="30" t="s">
        <v>17</v>
      </c>
      <c r="F46" s="271">
        <v>0</v>
      </c>
      <c r="G46" s="112">
        <v>0</v>
      </c>
      <c r="H46" s="271">
        <v>0</v>
      </c>
      <c r="I46" s="112">
        <v>0</v>
      </c>
      <c r="J46" s="271">
        <v>0</v>
      </c>
      <c r="K46" s="112">
        <v>0</v>
      </c>
      <c r="L46" s="271">
        <v>23.200248000000002</v>
      </c>
      <c r="M46" s="112">
        <v>1308.9579921600002</v>
      </c>
      <c r="N46" s="271">
        <v>0</v>
      </c>
      <c r="O46" s="112">
        <v>0</v>
      </c>
      <c r="P46" s="271">
        <v>0</v>
      </c>
      <c r="Q46" s="112">
        <v>0</v>
      </c>
      <c r="R46" s="271">
        <v>0</v>
      </c>
      <c r="S46" s="112">
        <v>0</v>
      </c>
      <c r="T46" s="271">
        <v>63.200248000000002</v>
      </c>
      <c r="U46" s="40">
        <v>3661.8223691200001</v>
      </c>
      <c r="V46" s="271">
        <v>0</v>
      </c>
      <c r="W46" s="112">
        <v>0</v>
      </c>
      <c r="X46" s="271">
        <v>0</v>
      </c>
      <c r="Y46" s="112">
        <v>0</v>
      </c>
      <c r="Z46" s="271">
        <v>0</v>
      </c>
      <c r="AA46" s="112">
        <v>0</v>
      </c>
      <c r="AB46" s="271">
        <v>0</v>
      </c>
      <c r="AC46" s="112">
        <v>0</v>
      </c>
      <c r="AD46" s="19">
        <v>4970.7803612799999</v>
      </c>
      <c r="AE46" s="318"/>
      <c r="AF46" s="12"/>
      <c r="AG46" s="312"/>
      <c r="AH46" s="313"/>
      <c r="AI46" s="18">
        <v>86.400496000000004</v>
      </c>
    </row>
    <row r="47" spans="1:35" ht="15" customHeight="1">
      <c r="A47" s="327"/>
      <c r="B47" s="41" t="s">
        <v>157</v>
      </c>
      <c r="C47" s="26">
        <v>58.48</v>
      </c>
      <c r="D47" s="270"/>
      <c r="E47" s="30" t="s">
        <v>17</v>
      </c>
      <c r="F47" s="38">
        <v>40</v>
      </c>
      <c r="G47" s="40">
        <v>2339.1999999999998</v>
      </c>
      <c r="H47" s="38">
        <v>40</v>
      </c>
      <c r="I47" s="40">
        <v>2339.1999999999998</v>
      </c>
      <c r="J47" s="38">
        <v>40</v>
      </c>
      <c r="K47" s="40">
        <v>2339.1999999999998</v>
      </c>
      <c r="L47" s="38">
        <v>40</v>
      </c>
      <c r="M47" s="40">
        <v>2339.1999999999998</v>
      </c>
      <c r="N47" s="38">
        <v>40</v>
      </c>
      <c r="O47" s="40">
        <v>2339.1999999999998</v>
      </c>
      <c r="P47" s="38">
        <v>40</v>
      </c>
      <c r="Q47" s="40">
        <v>2339.1999999999998</v>
      </c>
      <c r="R47" s="38">
        <v>40</v>
      </c>
      <c r="S47" s="40">
        <v>2339.1999999999998</v>
      </c>
      <c r="T47" s="38">
        <v>40</v>
      </c>
      <c r="U47" s="40">
        <v>2339.1999999999998</v>
      </c>
      <c r="V47" s="38">
        <v>40</v>
      </c>
      <c r="W47" s="40">
        <v>2339.1999999999998</v>
      </c>
      <c r="X47" s="38">
        <v>40</v>
      </c>
      <c r="Y47" s="40">
        <v>2339.1999999999998</v>
      </c>
      <c r="Z47" s="38">
        <v>40</v>
      </c>
      <c r="AA47" s="40">
        <v>2339.1999999999998</v>
      </c>
      <c r="AB47" s="38">
        <v>40</v>
      </c>
      <c r="AC47" s="40">
        <v>2339.1999999999998</v>
      </c>
      <c r="AD47" s="19">
        <v>28070.400000000005</v>
      </c>
      <c r="AE47" s="318"/>
      <c r="AF47" s="12"/>
      <c r="AG47" s="312"/>
      <c r="AH47" s="313"/>
      <c r="AI47" s="18">
        <v>480</v>
      </c>
    </row>
    <row r="48" spans="1:35" ht="15" customHeight="1" thickBot="1">
      <c r="A48" s="328"/>
      <c r="B48" s="272" t="s">
        <v>158</v>
      </c>
      <c r="C48" s="23">
        <v>0</v>
      </c>
      <c r="D48" s="273"/>
      <c r="E48" s="267" t="s">
        <v>17</v>
      </c>
      <c r="F48" s="44"/>
      <c r="G48" s="40">
        <v>0</v>
      </c>
      <c r="H48" s="44"/>
      <c r="I48" s="40">
        <v>0</v>
      </c>
      <c r="J48" s="44"/>
      <c r="K48" s="40">
        <v>0</v>
      </c>
      <c r="L48" s="44"/>
      <c r="M48" s="40">
        <v>0</v>
      </c>
      <c r="N48" s="44"/>
      <c r="O48" s="40">
        <v>0</v>
      </c>
      <c r="P48" s="44"/>
      <c r="Q48" s="40">
        <v>0</v>
      </c>
      <c r="R48" s="44"/>
      <c r="S48" s="40">
        <v>0</v>
      </c>
      <c r="T48" s="44"/>
      <c r="U48" s="40">
        <v>0</v>
      </c>
      <c r="V48" s="44"/>
      <c r="W48" s="40">
        <v>0</v>
      </c>
      <c r="X48" s="44"/>
      <c r="Y48" s="40">
        <v>0</v>
      </c>
      <c r="Z48" s="44"/>
      <c r="AA48" s="40">
        <v>0</v>
      </c>
      <c r="AB48" s="38"/>
      <c r="AC48" s="40">
        <v>0</v>
      </c>
      <c r="AD48" s="36">
        <v>0</v>
      </c>
      <c r="AE48" s="319"/>
      <c r="AF48" s="12"/>
      <c r="AG48" s="322"/>
      <c r="AH48" s="323"/>
      <c r="AI48" s="18">
        <v>0</v>
      </c>
    </row>
    <row r="49" spans="1:35" ht="15" customHeight="1">
      <c r="A49" s="332" t="s">
        <v>159</v>
      </c>
      <c r="B49" s="274" t="s">
        <v>66</v>
      </c>
      <c r="C49" s="275">
        <v>77.91</v>
      </c>
      <c r="D49" s="276"/>
      <c r="E49" s="277" t="s">
        <v>17</v>
      </c>
      <c r="F49" s="271">
        <v>35</v>
      </c>
      <c r="G49" s="40">
        <v>2726.85</v>
      </c>
      <c r="H49" s="271">
        <v>34.800372000000003</v>
      </c>
      <c r="I49" s="40">
        <v>2711.2969825200003</v>
      </c>
      <c r="J49" s="271">
        <v>34.800372000000003</v>
      </c>
      <c r="K49" s="40">
        <v>2711.2969825200003</v>
      </c>
      <c r="L49" s="271">
        <v>34.800372000000003</v>
      </c>
      <c r="M49" s="40">
        <v>2711.2969825200003</v>
      </c>
      <c r="N49" s="271">
        <v>34.800372000000003</v>
      </c>
      <c r="O49" s="40">
        <v>2711.2969825200003</v>
      </c>
      <c r="P49" s="271">
        <v>34.800372000000003</v>
      </c>
      <c r="Q49" s="40">
        <v>2711.2969825200003</v>
      </c>
      <c r="R49" s="271">
        <v>34.800372000000003</v>
      </c>
      <c r="S49" s="40">
        <v>2711.2969825200003</v>
      </c>
      <c r="T49" s="271">
        <v>34.800372000000003</v>
      </c>
      <c r="U49" s="40">
        <v>2711.2969825200003</v>
      </c>
      <c r="V49" s="271">
        <v>34.800372000000003</v>
      </c>
      <c r="W49" s="40">
        <v>2711.2969825200003</v>
      </c>
      <c r="X49" s="271">
        <v>34.800372000000003</v>
      </c>
      <c r="Y49" s="40">
        <v>2711.2969825200003</v>
      </c>
      <c r="Z49" s="271">
        <v>34.800372000000003</v>
      </c>
      <c r="AA49" s="40">
        <v>2711.2969825200003</v>
      </c>
      <c r="AB49" s="278">
        <v>34.800372000000003</v>
      </c>
      <c r="AC49" s="40">
        <v>2711.2969825200003</v>
      </c>
      <c r="AD49" s="279">
        <v>32551.116807720009</v>
      </c>
      <c r="AE49" s="333">
        <v>104204.66680772002</v>
      </c>
      <c r="AF49" s="12"/>
      <c r="AG49" s="312"/>
      <c r="AH49" s="313"/>
      <c r="AI49" s="18">
        <v>417.80409199999997</v>
      </c>
    </row>
    <row r="50" spans="1:35" ht="15" customHeight="1">
      <c r="A50" s="332"/>
      <c r="B50" s="274" t="s">
        <v>65</v>
      </c>
      <c r="C50" s="275">
        <v>97.86</v>
      </c>
      <c r="D50" s="276"/>
      <c r="E50" s="110" t="s">
        <v>17</v>
      </c>
      <c r="F50" s="271">
        <v>28</v>
      </c>
      <c r="G50" s="40">
        <v>2740.08</v>
      </c>
      <c r="H50" s="271">
        <v>28</v>
      </c>
      <c r="I50" s="40">
        <v>2740.08</v>
      </c>
      <c r="J50" s="271">
        <v>28</v>
      </c>
      <c r="K50" s="40">
        <v>2740.08</v>
      </c>
      <c r="L50" s="271">
        <v>28</v>
      </c>
      <c r="M50" s="40">
        <v>2740.08</v>
      </c>
      <c r="N50" s="271">
        <v>28</v>
      </c>
      <c r="O50" s="40">
        <v>2740.08</v>
      </c>
      <c r="P50" s="271">
        <v>28</v>
      </c>
      <c r="Q50" s="40">
        <v>2740.08</v>
      </c>
      <c r="R50" s="271">
        <v>28</v>
      </c>
      <c r="S50" s="40">
        <v>2740.08</v>
      </c>
      <c r="T50" s="271">
        <v>28</v>
      </c>
      <c r="U50" s="40">
        <v>2740.08</v>
      </c>
      <c r="V50" s="271">
        <v>28</v>
      </c>
      <c r="W50" s="40">
        <v>2740.08</v>
      </c>
      <c r="X50" s="271">
        <v>28</v>
      </c>
      <c r="Y50" s="40">
        <v>2740.08</v>
      </c>
      <c r="Z50" s="271">
        <v>28</v>
      </c>
      <c r="AA50" s="40">
        <v>2740.08</v>
      </c>
      <c r="AB50" s="271">
        <v>28</v>
      </c>
      <c r="AC50" s="40">
        <v>2740.08</v>
      </c>
      <c r="AD50" s="19">
        <v>32880.960000000006</v>
      </c>
      <c r="AE50" s="333"/>
      <c r="AF50" s="12"/>
      <c r="AG50" s="312"/>
      <c r="AH50" s="313"/>
      <c r="AI50" s="18">
        <v>336</v>
      </c>
    </row>
    <row r="51" spans="1:35" ht="15" customHeight="1">
      <c r="A51" s="332"/>
      <c r="B51" s="5" t="s">
        <v>64</v>
      </c>
      <c r="C51" s="280">
        <v>114.35</v>
      </c>
      <c r="D51" s="281"/>
      <c r="E51" s="110" t="s">
        <v>17</v>
      </c>
      <c r="F51" s="271">
        <v>20</v>
      </c>
      <c r="G51" s="40">
        <v>2287</v>
      </c>
      <c r="H51" s="271">
        <v>20</v>
      </c>
      <c r="I51" s="40">
        <v>2287</v>
      </c>
      <c r="J51" s="271">
        <v>20</v>
      </c>
      <c r="K51" s="40">
        <v>2287</v>
      </c>
      <c r="L51" s="271">
        <v>20</v>
      </c>
      <c r="M51" s="40">
        <v>2287</v>
      </c>
      <c r="N51" s="271">
        <v>20</v>
      </c>
      <c r="O51" s="40">
        <v>2287</v>
      </c>
      <c r="P51" s="271">
        <v>20</v>
      </c>
      <c r="Q51" s="40">
        <v>2287</v>
      </c>
      <c r="R51" s="271">
        <v>20</v>
      </c>
      <c r="S51" s="40">
        <v>2287</v>
      </c>
      <c r="T51" s="271">
        <v>20</v>
      </c>
      <c r="U51" s="40">
        <v>2287</v>
      </c>
      <c r="V51" s="271">
        <v>20</v>
      </c>
      <c r="W51" s="40">
        <v>2287</v>
      </c>
      <c r="X51" s="271">
        <v>20</v>
      </c>
      <c r="Y51" s="40">
        <v>2287</v>
      </c>
      <c r="Z51" s="271">
        <v>20</v>
      </c>
      <c r="AA51" s="40">
        <v>2287</v>
      </c>
      <c r="AB51" s="271">
        <v>20</v>
      </c>
      <c r="AC51" s="40">
        <v>2287</v>
      </c>
      <c r="AD51" s="19">
        <v>27444</v>
      </c>
      <c r="AE51" s="333"/>
      <c r="AF51" s="12"/>
      <c r="AG51" s="312"/>
      <c r="AH51" s="313"/>
      <c r="AI51" s="18">
        <v>240</v>
      </c>
    </row>
    <row r="52" spans="1:35" ht="15" customHeight="1">
      <c r="A52" s="332"/>
      <c r="B52" s="5" t="s">
        <v>160</v>
      </c>
      <c r="C52" s="280">
        <v>27.43</v>
      </c>
      <c r="D52" s="281"/>
      <c r="E52" s="110" t="s">
        <v>17</v>
      </c>
      <c r="F52" s="271">
        <v>36</v>
      </c>
      <c r="G52" s="40">
        <v>987.48</v>
      </c>
      <c r="H52" s="271">
        <v>36</v>
      </c>
      <c r="I52" s="40">
        <v>987.48</v>
      </c>
      <c r="J52" s="271">
        <v>36</v>
      </c>
      <c r="K52" s="40">
        <v>987.48</v>
      </c>
      <c r="L52" s="271">
        <v>36</v>
      </c>
      <c r="M52" s="40">
        <v>987.48</v>
      </c>
      <c r="N52" s="271">
        <v>36</v>
      </c>
      <c r="O52" s="40">
        <v>987.48</v>
      </c>
      <c r="P52" s="271">
        <v>36</v>
      </c>
      <c r="Q52" s="40">
        <v>987.48</v>
      </c>
      <c r="R52" s="271">
        <v>36</v>
      </c>
      <c r="S52" s="40">
        <v>987.48</v>
      </c>
      <c r="T52" s="271">
        <v>36</v>
      </c>
      <c r="U52" s="40">
        <v>987.48</v>
      </c>
      <c r="V52" s="271">
        <v>36</v>
      </c>
      <c r="W52" s="40">
        <v>987.48</v>
      </c>
      <c r="X52" s="271">
        <v>36</v>
      </c>
      <c r="Y52" s="40">
        <v>987.48</v>
      </c>
      <c r="Z52" s="271">
        <v>36</v>
      </c>
      <c r="AA52" s="40">
        <v>987.48</v>
      </c>
      <c r="AB52" s="271">
        <v>17</v>
      </c>
      <c r="AC52" s="40">
        <v>466.31</v>
      </c>
      <c r="AD52" s="19">
        <v>11328.589999999997</v>
      </c>
      <c r="AE52" s="333"/>
      <c r="AF52" s="12"/>
      <c r="AG52" s="312"/>
      <c r="AH52" s="313"/>
      <c r="AI52" s="18">
        <v>413</v>
      </c>
    </row>
    <row r="53" spans="1:35" ht="15" customHeight="1">
      <c r="A53" s="332"/>
      <c r="B53" s="29"/>
      <c r="C53" s="28"/>
      <c r="D53" s="282"/>
      <c r="E53" s="25"/>
      <c r="F53" s="21"/>
      <c r="G53" s="40">
        <v>0</v>
      </c>
      <c r="H53" s="21"/>
      <c r="I53" s="40">
        <v>0</v>
      </c>
      <c r="J53" s="21"/>
      <c r="K53" s="40">
        <v>0</v>
      </c>
      <c r="L53" s="21"/>
      <c r="M53" s="40">
        <v>0</v>
      </c>
      <c r="N53" s="21"/>
      <c r="O53" s="40">
        <v>0</v>
      </c>
      <c r="P53" s="21"/>
      <c r="Q53" s="40">
        <v>0</v>
      </c>
      <c r="R53" s="21"/>
      <c r="S53" s="40">
        <v>0</v>
      </c>
      <c r="T53" s="21"/>
      <c r="U53" s="40">
        <v>0</v>
      </c>
      <c r="V53" s="51"/>
      <c r="W53" s="40">
        <v>0</v>
      </c>
      <c r="X53" s="51"/>
      <c r="Y53" s="40">
        <v>0</v>
      </c>
      <c r="Z53" s="51"/>
      <c r="AA53" s="40">
        <v>0</v>
      </c>
      <c r="AB53" s="51"/>
      <c r="AC53" s="40">
        <v>0</v>
      </c>
      <c r="AD53" s="19">
        <v>0</v>
      </c>
      <c r="AE53" s="333"/>
      <c r="AF53" s="12"/>
      <c r="AG53" s="312"/>
      <c r="AH53" s="313"/>
      <c r="AI53" s="18">
        <v>0</v>
      </c>
    </row>
    <row r="54" spans="1:35" ht="15" customHeight="1">
      <c r="A54" s="332"/>
      <c r="B54" s="29"/>
      <c r="C54" s="28"/>
      <c r="D54" s="282"/>
      <c r="E54" s="25"/>
      <c r="F54" s="21"/>
      <c r="G54" s="40">
        <v>0</v>
      </c>
      <c r="H54" s="21"/>
      <c r="I54" s="40">
        <v>0</v>
      </c>
      <c r="J54" s="21"/>
      <c r="K54" s="40">
        <v>0</v>
      </c>
      <c r="L54" s="21"/>
      <c r="M54" s="40">
        <v>0</v>
      </c>
      <c r="N54" s="21"/>
      <c r="O54" s="40">
        <v>0</v>
      </c>
      <c r="P54" s="21"/>
      <c r="Q54" s="40">
        <v>0</v>
      </c>
      <c r="R54" s="21"/>
      <c r="S54" s="40">
        <v>0</v>
      </c>
      <c r="T54" s="21"/>
      <c r="U54" s="40">
        <v>0</v>
      </c>
      <c r="V54" s="21"/>
      <c r="W54" s="40">
        <v>0</v>
      </c>
      <c r="X54" s="21"/>
      <c r="Y54" s="40">
        <v>0</v>
      </c>
      <c r="Z54" s="21"/>
      <c r="AA54" s="40">
        <v>0</v>
      </c>
      <c r="AB54" s="21"/>
      <c r="AC54" s="40">
        <v>0</v>
      </c>
      <c r="AD54" s="19">
        <v>0</v>
      </c>
      <c r="AE54" s="333"/>
      <c r="AF54" s="12"/>
      <c r="AG54" s="312"/>
      <c r="AH54" s="313"/>
      <c r="AI54" s="18">
        <v>0</v>
      </c>
    </row>
    <row r="55" spans="1:35" ht="15" customHeight="1">
      <c r="A55" s="332"/>
      <c r="B55" s="27" t="s">
        <v>18</v>
      </c>
      <c r="C55" s="26"/>
      <c r="D55" s="282"/>
      <c r="E55" s="25"/>
      <c r="F55" s="21"/>
      <c r="G55" s="40">
        <v>0</v>
      </c>
      <c r="H55" s="21"/>
      <c r="I55" s="40">
        <v>0</v>
      </c>
      <c r="J55" s="21"/>
      <c r="K55" s="40">
        <v>0</v>
      </c>
      <c r="L55" s="21"/>
      <c r="M55" s="40">
        <v>0</v>
      </c>
      <c r="N55" s="21"/>
      <c r="O55" s="40">
        <v>0</v>
      </c>
      <c r="P55" s="21"/>
      <c r="Q55" s="40">
        <v>0</v>
      </c>
      <c r="R55" s="21"/>
      <c r="S55" s="40">
        <v>0</v>
      </c>
      <c r="T55" s="21"/>
      <c r="U55" s="40">
        <v>0</v>
      </c>
      <c r="V55" s="21"/>
      <c r="W55" s="40">
        <v>0</v>
      </c>
      <c r="X55" s="21"/>
      <c r="Y55" s="40">
        <v>0</v>
      </c>
      <c r="Z55" s="21"/>
      <c r="AA55" s="40">
        <v>0</v>
      </c>
      <c r="AB55" s="21"/>
      <c r="AC55" s="40">
        <v>0</v>
      </c>
      <c r="AD55" s="19">
        <v>0</v>
      </c>
      <c r="AE55" s="333"/>
      <c r="AF55" s="12"/>
      <c r="AG55" s="312"/>
      <c r="AH55" s="313"/>
      <c r="AI55" s="18">
        <v>0</v>
      </c>
    </row>
    <row r="56" spans="1:35" ht="15" customHeight="1">
      <c r="A56" s="332"/>
      <c r="B56" s="27" t="s">
        <v>18</v>
      </c>
      <c r="C56" s="26"/>
      <c r="D56" s="282"/>
      <c r="E56" s="25"/>
      <c r="F56" s="21"/>
      <c r="G56" s="40">
        <v>0</v>
      </c>
      <c r="H56" s="21"/>
      <c r="I56" s="40">
        <v>0</v>
      </c>
      <c r="J56" s="21"/>
      <c r="K56" s="40">
        <v>0</v>
      </c>
      <c r="L56" s="21"/>
      <c r="M56" s="40">
        <v>0</v>
      </c>
      <c r="N56" s="21"/>
      <c r="O56" s="40">
        <v>0</v>
      </c>
      <c r="P56" s="21"/>
      <c r="Q56" s="40">
        <v>0</v>
      </c>
      <c r="R56" s="21"/>
      <c r="S56" s="40">
        <v>0</v>
      </c>
      <c r="T56" s="21"/>
      <c r="U56" s="40">
        <v>0</v>
      </c>
      <c r="V56" s="21"/>
      <c r="W56" s="40">
        <v>0</v>
      </c>
      <c r="X56" s="21"/>
      <c r="Y56" s="40">
        <v>0</v>
      </c>
      <c r="Z56" s="21"/>
      <c r="AA56" s="40">
        <v>0</v>
      </c>
      <c r="AB56" s="21"/>
      <c r="AC56" s="40">
        <v>0</v>
      </c>
      <c r="AD56" s="19">
        <v>0</v>
      </c>
      <c r="AE56" s="333"/>
      <c r="AF56" s="12"/>
      <c r="AG56" s="312"/>
      <c r="AH56" s="313"/>
      <c r="AI56" s="18">
        <v>0</v>
      </c>
    </row>
    <row r="57" spans="1:35" ht="15" customHeight="1">
      <c r="A57" s="332"/>
      <c r="B57" s="27" t="s">
        <v>18</v>
      </c>
      <c r="C57" s="26"/>
      <c r="D57" s="282"/>
      <c r="E57" s="25"/>
      <c r="F57" s="21"/>
      <c r="G57" s="40">
        <v>0</v>
      </c>
      <c r="H57" s="21"/>
      <c r="I57" s="40">
        <v>0</v>
      </c>
      <c r="J57" s="21"/>
      <c r="K57" s="40">
        <v>0</v>
      </c>
      <c r="L57" s="21"/>
      <c r="M57" s="40">
        <v>0</v>
      </c>
      <c r="N57" s="21"/>
      <c r="O57" s="40">
        <v>0</v>
      </c>
      <c r="P57" s="21"/>
      <c r="Q57" s="40">
        <v>0</v>
      </c>
      <c r="R57" s="21"/>
      <c r="S57" s="40">
        <v>0</v>
      </c>
      <c r="T57" s="21"/>
      <c r="U57" s="40">
        <v>0</v>
      </c>
      <c r="V57" s="21"/>
      <c r="W57" s="40">
        <v>0</v>
      </c>
      <c r="X57" s="21"/>
      <c r="Y57" s="40">
        <v>0</v>
      </c>
      <c r="Z57" s="21"/>
      <c r="AA57" s="40">
        <v>0</v>
      </c>
      <c r="AB57" s="21"/>
      <c r="AC57" s="40">
        <v>0</v>
      </c>
      <c r="AD57" s="19">
        <v>0</v>
      </c>
      <c r="AE57" s="333"/>
      <c r="AF57" s="12"/>
      <c r="AG57" s="312"/>
      <c r="AH57" s="313"/>
      <c r="AI57" s="18">
        <v>0</v>
      </c>
    </row>
    <row r="58" spans="1:35" ht="15" customHeight="1" thickBot="1">
      <c r="A58" s="328"/>
      <c r="B58" s="24" t="s">
        <v>18</v>
      </c>
      <c r="C58" s="23"/>
      <c r="D58" s="273"/>
      <c r="E58" s="22"/>
      <c r="F58" s="44"/>
      <c r="G58" s="43">
        <v>0</v>
      </c>
      <c r="H58" s="44"/>
      <c r="I58" s="40">
        <v>0</v>
      </c>
      <c r="J58" s="44"/>
      <c r="K58" s="40">
        <v>0</v>
      </c>
      <c r="L58" s="44"/>
      <c r="M58" s="40">
        <v>0</v>
      </c>
      <c r="N58" s="44"/>
      <c r="O58" s="40">
        <v>0</v>
      </c>
      <c r="P58" s="44"/>
      <c r="Q58" s="40">
        <v>0</v>
      </c>
      <c r="R58" s="44"/>
      <c r="S58" s="40">
        <v>0</v>
      </c>
      <c r="T58" s="44"/>
      <c r="U58" s="40">
        <v>0</v>
      </c>
      <c r="V58" s="44"/>
      <c r="W58" s="40">
        <v>0</v>
      </c>
      <c r="X58" s="44"/>
      <c r="Y58" s="40">
        <v>0</v>
      </c>
      <c r="Z58" s="44"/>
      <c r="AA58" s="40">
        <v>0</v>
      </c>
      <c r="AB58" s="44"/>
      <c r="AC58" s="40">
        <v>0</v>
      </c>
      <c r="AD58" s="19">
        <v>0</v>
      </c>
      <c r="AE58" s="334"/>
      <c r="AF58" s="12"/>
      <c r="AG58" s="322"/>
      <c r="AH58" s="323"/>
      <c r="AI58" s="13">
        <v>0</v>
      </c>
    </row>
    <row r="59" spans="1:35" ht="20.100000000000001" customHeight="1" thickBot="1">
      <c r="A59" s="74"/>
      <c r="B59" s="335" t="s">
        <v>16</v>
      </c>
      <c r="C59" s="335"/>
      <c r="D59" s="335"/>
      <c r="E59" s="335"/>
      <c r="F59" s="335"/>
      <c r="G59" s="16">
        <v>30846.147058499995</v>
      </c>
      <c r="H59" s="17"/>
      <c r="I59" s="16">
        <v>31768.58404102</v>
      </c>
      <c r="J59" s="15"/>
      <c r="K59" s="16">
        <v>57433.289919419993</v>
      </c>
      <c r="L59" s="15"/>
      <c r="M59" s="16">
        <v>62912.836150679999</v>
      </c>
      <c r="N59" s="15"/>
      <c r="O59" s="16">
        <v>34686.231099420009</v>
      </c>
      <c r="P59" s="15"/>
      <c r="Q59" s="16">
        <v>78633.289921019983</v>
      </c>
      <c r="R59" s="15"/>
      <c r="S59" s="16">
        <v>63727.407569419993</v>
      </c>
      <c r="T59" s="15"/>
      <c r="U59" s="16">
        <v>45065.700526640001</v>
      </c>
      <c r="V59" s="15"/>
      <c r="W59" s="16">
        <v>445609.76049942005</v>
      </c>
      <c r="X59" s="15"/>
      <c r="Y59" s="16">
        <v>385209.76051102002</v>
      </c>
      <c r="Z59" s="15"/>
      <c r="AA59" s="16">
        <v>239727.40756942</v>
      </c>
      <c r="AB59" s="15"/>
      <c r="AC59" s="14">
        <v>51753.296391019991</v>
      </c>
      <c r="AD59" s="336">
        <v>1527373.7112569998</v>
      </c>
      <c r="AE59" s="337"/>
      <c r="AF59" s="12"/>
      <c r="AG59" s="12"/>
      <c r="AH59" s="12"/>
      <c r="AI59" s="12"/>
    </row>
    <row r="60" spans="1:35" ht="13.8">
      <c r="AD60" s="338"/>
      <c r="AE60" s="338"/>
    </row>
    <row r="62" spans="1:35" ht="13.8" thickBot="1">
      <c r="C62" s="299" t="s">
        <v>171</v>
      </c>
      <c r="D62" s="299"/>
      <c r="E62" s="299" t="s">
        <v>172</v>
      </c>
      <c r="F62" s="299"/>
      <c r="G62" s="16">
        <f>SUM(G59)</f>
        <v>30846.147058499995</v>
      </c>
      <c r="H62" s="293"/>
      <c r="I62" s="16">
        <f>SUM(I59)</f>
        <v>31768.58404102</v>
      </c>
      <c r="J62" s="293"/>
      <c r="K62" s="16">
        <f>SUM(K59)</f>
        <v>57433.289919419993</v>
      </c>
      <c r="L62" s="293"/>
      <c r="M62" s="16">
        <f>SUM(M59)</f>
        <v>62912.836150679999</v>
      </c>
      <c r="N62" s="293"/>
      <c r="O62" s="16">
        <f>SUM(O59)</f>
        <v>34686.231099420009</v>
      </c>
      <c r="P62" s="293"/>
      <c r="Q62" s="16">
        <f>SUM(Q59)</f>
        <v>78633.289921019983</v>
      </c>
      <c r="R62" s="293"/>
      <c r="S62" s="16">
        <f>SUM(S59)</f>
        <v>63727.407569419993</v>
      </c>
      <c r="T62" s="293"/>
      <c r="U62" s="16">
        <f>SUM(U59)</f>
        <v>45065.700526640001</v>
      </c>
      <c r="V62" s="293"/>
      <c r="W62" s="16">
        <f>SUM(W59)</f>
        <v>445609.76049942005</v>
      </c>
      <c r="X62" s="293"/>
      <c r="Y62" s="16">
        <f>SUM(Y59)</f>
        <v>385209.76051102002</v>
      </c>
      <c r="Z62" s="293"/>
      <c r="AA62" s="16">
        <f>SUM(AA59)</f>
        <v>239727.40756942</v>
      </c>
      <c r="AB62" s="293"/>
      <c r="AC62" s="16">
        <f>SUM(AC59)</f>
        <v>51753.296391019991</v>
      </c>
      <c r="AD62" s="11">
        <f>SUM(AC62,AA62,Y62,W62,U62,S62,Q62,O62,M62,K62,I62,G62)</f>
        <v>1527373.711257</v>
      </c>
    </row>
    <row r="63" spans="1:35" ht="14.4">
      <c r="C63" s="299" t="s">
        <v>173</v>
      </c>
      <c r="D63" s="299"/>
      <c r="E63" s="299"/>
      <c r="F63" s="299"/>
      <c r="G63" s="295">
        <v>50000</v>
      </c>
    </row>
    <row r="64" spans="1:35" ht="14.4">
      <c r="C64" s="299" t="s">
        <v>2</v>
      </c>
      <c r="D64" s="299"/>
      <c r="E64" s="299"/>
      <c r="F64" s="299"/>
      <c r="G64" s="294">
        <f>AD62/G63</f>
        <v>30.54747422514</v>
      </c>
    </row>
  </sheetData>
  <mergeCells count="86">
    <mergeCell ref="B59:F59"/>
    <mergeCell ref="AD59:AE59"/>
    <mergeCell ref="AD60:AE60"/>
    <mergeCell ref="A49:A58"/>
    <mergeCell ref="AE49:AE58"/>
    <mergeCell ref="AG49:AH49"/>
    <mergeCell ref="AG50:AH50"/>
    <mergeCell ref="AG51:AH51"/>
    <mergeCell ref="AG52:AH52"/>
    <mergeCell ref="AG53:AH53"/>
    <mergeCell ref="AG54:AH54"/>
    <mergeCell ref="AG55:AH55"/>
    <mergeCell ref="AG56:AH56"/>
    <mergeCell ref="AG57:AH57"/>
    <mergeCell ref="AG58:AH58"/>
    <mergeCell ref="AG41:AH41"/>
    <mergeCell ref="AG42:AH42"/>
    <mergeCell ref="A43:A48"/>
    <mergeCell ref="AE43:AE48"/>
    <mergeCell ref="AG43:AH43"/>
    <mergeCell ref="AG44:AH44"/>
    <mergeCell ref="AG45:AH45"/>
    <mergeCell ref="AG46:AH46"/>
    <mergeCell ref="AG47:AH47"/>
    <mergeCell ref="AG48:AH48"/>
    <mergeCell ref="A33:A42"/>
    <mergeCell ref="AE33:AE42"/>
    <mergeCell ref="AG33:AH33"/>
    <mergeCell ref="AG34:AH34"/>
    <mergeCell ref="AG35:AH35"/>
    <mergeCell ref="AG36:AH36"/>
    <mergeCell ref="AG37:AH37"/>
    <mergeCell ref="AG38:AH38"/>
    <mergeCell ref="AG39:AH39"/>
    <mergeCell ref="AG40:AH40"/>
    <mergeCell ref="AG27:AH27"/>
    <mergeCell ref="AG28:AH28"/>
    <mergeCell ref="AG29:AH29"/>
    <mergeCell ref="AG30:AH30"/>
    <mergeCell ref="AG31:AH31"/>
    <mergeCell ref="AG32:AH32"/>
    <mergeCell ref="AG21:AH21"/>
    <mergeCell ref="AG22:AH22"/>
    <mergeCell ref="A23:A32"/>
    <mergeCell ref="AE23:AE32"/>
    <mergeCell ref="AG23:AH23"/>
    <mergeCell ref="AG24:AH24"/>
    <mergeCell ref="AG25:AH25"/>
    <mergeCell ref="AG26:AH26"/>
    <mergeCell ref="AG15:AH15"/>
    <mergeCell ref="AG16:AH16"/>
    <mergeCell ref="AG17:AH17"/>
    <mergeCell ref="AG19:AH19"/>
    <mergeCell ref="AG20:AH20"/>
    <mergeCell ref="X3:Y3"/>
    <mergeCell ref="Z3:AA3"/>
    <mergeCell ref="AB3:AC3"/>
    <mergeCell ref="AG18:AH18"/>
    <mergeCell ref="A5:A22"/>
    <mergeCell ref="AE5:AE22"/>
    <mergeCell ref="AG5:AH5"/>
    <mergeCell ref="AG6:AH6"/>
    <mergeCell ref="AG7:AH7"/>
    <mergeCell ref="AG8:AH8"/>
    <mergeCell ref="AG9:AH9"/>
    <mergeCell ref="AG10:AH10"/>
    <mergeCell ref="AG11:AH11"/>
    <mergeCell ref="AG12:AH12"/>
    <mergeCell ref="AG13:AH13"/>
    <mergeCell ref="AG14:AH14"/>
    <mergeCell ref="C62:F62"/>
    <mergeCell ref="C63:F63"/>
    <mergeCell ref="C64:F64"/>
    <mergeCell ref="AG3:AH4"/>
    <mergeCell ref="A1:AE1"/>
    <mergeCell ref="AG1:AH1"/>
    <mergeCell ref="B3:E3"/>
    <mergeCell ref="F3:G3"/>
    <mergeCell ref="H3:I3"/>
    <mergeCell ref="J3:K3"/>
    <mergeCell ref="L3:M3"/>
    <mergeCell ref="N3:O3"/>
    <mergeCell ref="P3:Q3"/>
    <mergeCell ref="R3:S3"/>
    <mergeCell ref="T3:U3"/>
    <mergeCell ref="V3:W3"/>
  </mergeCells>
  <pageMargins left="0" right="0" top="0.75" bottom="0.5" header="0" footer="0"/>
  <pageSetup scale="55" orientation="landscape" r:id="rId1"/>
  <headerFooter>
    <oddHeader>&amp;C&amp;18CUI</oddHeader>
    <oddFooter>&amp;C&amp;18CUI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089E0-3DF9-42B0-A0D5-2359110CC141}">
  <sheetPr>
    <pageSetUpPr fitToPage="1"/>
  </sheetPr>
  <dimension ref="A1:AM63"/>
  <sheetViews>
    <sheetView topLeftCell="A36" zoomScaleNormal="100" zoomScalePageLayoutView="60" workbookViewId="0">
      <selection activeCell="F63" sqref="F63"/>
    </sheetView>
  </sheetViews>
  <sheetFormatPr defaultColWidth="9.109375" defaultRowHeight="13.2"/>
  <cols>
    <col min="1" max="1" width="5.88671875" style="10" customWidth="1"/>
    <col min="2" max="2" width="39.109375" style="10" bestFit="1" customWidth="1"/>
    <col min="3" max="3" width="8.6640625" style="10" bestFit="1" customWidth="1"/>
    <col min="4" max="4" width="11.88671875" style="10" bestFit="1" customWidth="1"/>
    <col min="5" max="5" width="7.6640625" style="10" customWidth="1"/>
    <col min="6" max="6" width="10.109375" style="10" customWidth="1"/>
    <col min="7" max="28" width="7.6640625" style="10" customWidth="1"/>
    <col min="29" max="29" width="11.88671875" style="10" bestFit="1" customWidth="1"/>
    <col min="30" max="30" width="3.33203125" style="10" bestFit="1" customWidth="1"/>
    <col min="31" max="31" width="2.5546875" style="10" customWidth="1"/>
    <col min="32" max="32" width="27.33203125" style="10" bestFit="1" customWidth="1"/>
    <col min="33" max="33" width="12.6640625" style="10" customWidth="1"/>
    <col min="34" max="34" width="7.88671875" style="10" bestFit="1" customWidth="1"/>
    <col min="35" max="37" width="9.109375" style="10"/>
    <col min="38" max="38" width="1.44140625" style="10" bestFit="1" customWidth="1"/>
    <col min="39" max="39" width="1.5546875" style="10" bestFit="1" customWidth="1"/>
    <col min="40" max="40" width="1.44140625" style="10" bestFit="1" customWidth="1"/>
    <col min="41" max="16384" width="9.109375" style="10"/>
  </cols>
  <sheetData>
    <row r="1" spans="1:34" ht="21.6" thickBot="1">
      <c r="A1" s="304" t="s">
        <v>170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6"/>
      <c r="AF1" s="307"/>
      <c r="AG1" s="308"/>
    </row>
    <row r="2" spans="1:34" ht="13.8" thickBot="1">
      <c r="A2" s="73"/>
      <c r="B2" s="72"/>
      <c r="C2" s="72"/>
      <c r="D2" s="72"/>
      <c r="E2" s="72"/>
      <c r="F2" s="72"/>
      <c r="G2" s="72"/>
      <c r="H2" s="72"/>
      <c r="I2" s="72"/>
      <c r="J2" s="72"/>
    </row>
    <row r="3" spans="1:34" ht="20.100000000000001" customHeight="1" thickBot="1">
      <c r="A3" s="71"/>
      <c r="B3" s="309" t="s">
        <v>63</v>
      </c>
      <c r="C3" s="309"/>
      <c r="D3" s="309"/>
      <c r="E3" s="310" t="s">
        <v>62</v>
      </c>
      <c r="F3" s="311"/>
      <c r="G3" s="310" t="s">
        <v>61</v>
      </c>
      <c r="H3" s="311"/>
      <c r="I3" s="310" t="s">
        <v>60</v>
      </c>
      <c r="J3" s="311"/>
      <c r="K3" s="310" t="s">
        <v>59</v>
      </c>
      <c r="L3" s="311"/>
      <c r="M3" s="310" t="s">
        <v>58</v>
      </c>
      <c r="N3" s="311"/>
      <c r="O3" s="310" t="s">
        <v>57</v>
      </c>
      <c r="P3" s="311"/>
      <c r="Q3" s="310" t="s">
        <v>56</v>
      </c>
      <c r="R3" s="311"/>
      <c r="S3" s="310" t="s">
        <v>55</v>
      </c>
      <c r="T3" s="311"/>
      <c r="U3" s="310" t="s">
        <v>54</v>
      </c>
      <c r="V3" s="311"/>
      <c r="W3" s="310" t="s">
        <v>53</v>
      </c>
      <c r="X3" s="311"/>
      <c r="Y3" s="310" t="s">
        <v>52</v>
      </c>
      <c r="Z3" s="311"/>
      <c r="AA3" s="310" t="s">
        <v>51</v>
      </c>
      <c r="AB3" s="311"/>
      <c r="AC3" s="70" t="s">
        <v>50</v>
      </c>
      <c r="AD3" s="69"/>
      <c r="AE3" s="62"/>
      <c r="AF3" s="300" t="s">
        <v>49</v>
      </c>
      <c r="AG3" s="301"/>
      <c r="AH3" s="62"/>
    </row>
    <row r="4" spans="1:34" ht="20.100000000000001" customHeight="1" thickBot="1">
      <c r="A4" s="68"/>
      <c r="B4" s="67" t="s">
        <v>48</v>
      </c>
      <c r="C4" s="67" t="s">
        <v>47</v>
      </c>
      <c r="D4" s="67" t="s">
        <v>46</v>
      </c>
      <c r="E4" s="66" t="s">
        <v>45</v>
      </c>
      <c r="F4" s="65" t="s">
        <v>44</v>
      </c>
      <c r="G4" s="66" t="s">
        <v>45</v>
      </c>
      <c r="H4" s="65" t="s">
        <v>44</v>
      </c>
      <c r="I4" s="66" t="s">
        <v>45</v>
      </c>
      <c r="J4" s="65" t="s">
        <v>44</v>
      </c>
      <c r="K4" s="66" t="s">
        <v>45</v>
      </c>
      <c r="L4" s="65" t="s">
        <v>44</v>
      </c>
      <c r="M4" s="66" t="s">
        <v>45</v>
      </c>
      <c r="N4" s="65" t="s">
        <v>44</v>
      </c>
      <c r="O4" s="66" t="s">
        <v>45</v>
      </c>
      <c r="P4" s="65" t="s">
        <v>44</v>
      </c>
      <c r="Q4" s="66" t="s">
        <v>45</v>
      </c>
      <c r="R4" s="65" t="s">
        <v>44</v>
      </c>
      <c r="S4" s="66" t="s">
        <v>45</v>
      </c>
      <c r="T4" s="65" t="s">
        <v>44</v>
      </c>
      <c r="U4" s="66" t="s">
        <v>45</v>
      </c>
      <c r="V4" s="65" t="s">
        <v>44</v>
      </c>
      <c r="W4" s="66" t="s">
        <v>45</v>
      </c>
      <c r="X4" s="65" t="s">
        <v>44</v>
      </c>
      <c r="Y4" s="66" t="s">
        <v>45</v>
      </c>
      <c r="Z4" s="65" t="s">
        <v>44</v>
      </c>
      <c r="AA4" s="66" t="s">
        <v>45</v>
      </c>
      <c r="AB4" s="65" t="s">
        <v>44</v>
      </c>
      <c r="AC4" s="64" t="s">
        <v>43</v>
      </c>
      <c r="AD4" s="63"/>
      <c r="AE4" s="62"/>
      <c r="AF4" s="302"/>
      <c r="AG4" s="303"/>
      <c r="AH4" s="62"/>
    </row>
    <row r="5" spans="1:34" ht="15" customHeight="1" thickBot="1">
      <c r="A5" s="326" t="s">
        <v>42</v>
      </c>
      <c r="B5" s="82" t="s">
        <v>77</v>
      </c>
      <c r="C5" s="60">
        <v>200</v>
      </c>
      <c r="D5" s="34" t="s">
        <v>76</v>
      </c>
      <c r="E5" s="33">
        <v>1</v>
      </c>
      <c r="F5" s="32">
        <v>200</v>
      </c>
      <c r="G5" s="33">
        <v>1</v>
      </c>
      <c r="H5" s="32">
        <v>200</v>
      </c>
      <c r="I5" s="33">
        <v>1</v>
      </c>
      <c r="J5" s="32">
        <v>200</v>
      </c>
      <c r="K5" s="33">
        <v>1</v>
      </c>
      <c r="L5" s="32">
        <v>200</v>
      </c>
      <c r="M5" s="33">
        <v>1</v>
      </c>
      <c r="N5" s="32">
        <v>200</v>
      </c>
      <c r="O5" s="33">
        <v>1</v>
      </c>
      <c r="P5" s="32">
        <v>200</v>
      </c>
      <c r="Q5" s="33">
        <v>1</v>
      </c>
      <c r="R5" s="32">
        <v>200</v>
      </c>
      <c r="S5" s="33">
        <v>1</v>
      </c>
      <c r="T5" s="32">
        <v>200</v>
      </c>
      <c r="U5" s="33">
        <v>1</v>
      </c>
      <c r="V5" s="32">
        <v>200</v>
      </c>
      <c r="W5" s="33">
        <v>1</v>
      </c>
      <c r="X5" s="32">
        <v>200</v>
      </c>
      <c r="Y5" s="33">
        <v>1</v>
      </c>
      <c r="Z5" s="32">
        <v>200</v>
      </c>
      <c r="AA5" s="33">
        <v>1</v>
      </c>
      <c r="AB5" s="32">
        <v>200</v>
      </c>
      <c r="AC5" s="81">
        <v>2400</v>
      </c>
      <c r="AD5" s="317">
        <v>497279.70588235301</v>
      </c>
      <c r="AE5" s="12"/>
      <c r="AF5" s="320" t="s">
        <v>18</v>
      </c>
      <c r="AG5" s="321"/>
      <c r="AH5" s="12"/>
    </row>
    <row r="6" spans="1:34" ht="15" customHeight="1">
      <c r="A6" s="327"/>
      <c r="B6" s="49" t="s">
        <v>75</v>
      </c>
      <c r="C6" s="58">
        <v>3885</v>
      </c>
      <c r="D6" s="30" t="s">
        <v>74</v>
      </c>
      <c r="E6" s="21">
        <v>1</v>
      </c>
      <c r="F6" s="40">
        <v>3885</v>
      </c>
      <c r="G6" s="21">
        <v>1</v>
      </c>
      <c r="H6" s="40">
        <v>3885</v>
      </c>
      <c r="I6" s="21">
        <v>0</v>
      </c>
      <c r="J6" s="40">
        <v>0</v>
      </c>
      <c r="K6" s="21">
        <v>1</v>
      </c>
      <c r="L6" s="40">
        <v>3885</v>
      </c>
      <c r="M6" s="21">
        <v>1</v>
      </c>
      <c r="N6" s="32">
        <v>3885</v>
      </c>
      <c r="O6" s="21">
        <v>1</v>
      </c>
      <c r="P6" s="40">
        <v>3885</v>
      </c>
      <c r="Q6" s="21">
        <v>1</v>
      </c>
      <c r="R6" s="40">
        <v>3885</v>
      </c>
      <c r="S6" s="21">
        <v>1</v>
      </c>
      <c r="T6" s="40">
        <v>3885</v>
      </c>
      <c r="U6" s="21">
        <v>1</v>
      </c>
      <c r="V6" s="40">
        <v>3885</v>
      </c>
      <c r="W6" s="21">
        <v>1</v>
      </c>
      <c r="X6" s="40">
        <v>3885</v>
      </c>
      <c r="Y6" s="21">
        <v>1</v>
      </c>
      <c r="Z6" s="40">
        <v>3885</v>
      </c>
      <c r="AA6" s="21">
        <v>1</v>
      </c>
      <c r="AB6" s="40">
        <v>3885</v>
      </c>
      <c r="AC6" s="77">
        <v>42735</v>
      </c>
      <c r="AD6" s="318"/>
      <c r="AE6" s="12"/>
      <c r="AF6" s="312" t="s">
        <v>18</v>
      </c>
      <c r="AG6" s="313"/>
      <c r="AH6" s="12"/>
    </row>
    <row r="7" spans="1:34" ht="15" customHeight="1">
      <c r="A7" s="327"/>
      <c r="B7" s="61" t="s">
        <v>73</v>
      </c>
      <c r="C7" s="58">
        <v>4000</v>
      </c>
      <c r="D7" s="30" t="s">
        <v>18</v>
      </c>
      <c r="E7" s="21">
        <v>0</v>
      </c>
      <c r="F7" s="40">
        <v>0</v>
      </c>
      <c r="G7" s="38"/>
      <c r="H7" s="40">
        <v>0</v>
      </c>
      <c r="I7" s="38"/>
      <c r="J7" s="40">
        <v>0</v>
      </c>
      <c r="K7" s="38">
        <v>2</v>
      </c>
      <c r="L7" s="40">
        <v>8000</v>
      </c>
      <c r="M7" s="38"/>
      <c r="N7" s="40">
        <v>0</v>
      </c>
      <c r="O7" s="38"/>
      <c r="P7" s="40">
        <v>0</v>
      </c>
      <c r="Q7" s="38">
        <v>0</v>
      </c>
      <c r="R7" s="40">
        <v>0</v>
      </c>
      <c r="S7" s="38"/>
      <c r="T7" s="40">
        <v>0</v>
      </c>
      <c r="U7" s="38"/>
      <c r="V7" s="40">
        <v>0</v>
      </c>
      <c r="W7" s="38">
        <v>2</v>
      </c>
      <c r="X7" s="40">
        <v>8000</v>
      </c>
      <c r="Y7" s="38"/>
      <c r="Z7" s="40">
        <v>0</v>
      </c>
      <c r="AA7" s="38"/>
      <c r="AB7" s="40">
        <v>0</v>
      </c>
      <c r="AC7" s="77">
        <v>16000</v>
      </c>
      <c r="AD7" s="318"/>
      <c r="AE7" s="12"/>
      <c r="AF7" s="312" t="s">
        <v>18</v>
      </c>
      <c r="AG7" s="313"/>
      <c r="AH7" s="12"/>
    </row>
    <row r="8" spans="1:34" ht="15" customHeight="1">
      <c r="A8" s="327"/>
      <c r="B8" s="49" t="s">
        <v>161</v>
      </c>
      <c r="C8" s="58">
        <v>500</v>
      </c>
      <c r="D8" s="30" t="s">
        <v>18</v>
      </c>
      <c r="E8" s="38">
        <v>1</v>
      </c>
      <c r="F8" s="40">
        <v>500</v>
      </c>
      <c r="G8" s="38">
        <v>1</v>
      </c>
      <c r="H8" s="40">
        <v>500</v>
      </c>
      <c r="I8" s="38">
        <v>1</v>
      </c>
      <c r="J8" s="40">
        <v>500</v>
      </c>
      <c r="K8" s="38">
        <v>1</v>
      </c>
      <c r="L8" s="40">
        <v>500</v>
      </c>
      <c r="M8" s="38">
        <v>1</v>
      </c>
      <c r="N8" s="40">
        <v>500</v>
      </c>
      <c r="O8" s="38">
        <v>1</v>
      </c>
      <c r="P8" s="40">
        <v>500</v>
      </c>
      <c r="Q8" s="38">
        <v>1</v>
      </c>
      <c r="R8" s="40">
        <v>500</v>
      </c>
      <c r="S8" s="38">
        <v>1</v>
      </c>
      <c r="T8" s="40">
        <v>500</v>
      </c>
      <c r="U8" s="38">
        <v>1</v>
      </c>
      <c r="V8" s="40">
        <v>500</v>
      </c>
      <c r="W8" s="38">
        <v>1</v>
      </c>
      <c r="X8" s="40">
        <v>500</v>
      </c>
      <c r="Y8" s="38">
        <v>1</v>
      </c>
      <c r="Z8" s="40">
        <v>500</v>
      </c>
      <c r="AA8" s="38">
        <v>1</v>
      </c>
      <c r="AB8" s="40">
        <v>500</v>
      </c>
      <c r="AC8" s="77">
        <v>6000</v>
      </c>
      <c r="AD8" s="318"/>
      <c r="AE8" s="12"/>
      <c r="AF8" s="312" t="s">
        <v>18</v>
      </c>
      <c r="AG8" s="313"/>
      <c r="AH8" s="12"/>
    </row>
    <row r="9" spans="1:34" ht="15" customHeight="1">
      <c r="A9" s="327"/>
      <c r="B9" s="61" t="s">
        <v>162</v>
      </c>
      <c r="C9" s="58">
        <v>500</v>
      </c>
      <c r="D9" s="30" t="s">
        <v>18</v>
      </c>
      <c r="E9" s="38">
        <v>1</v>
      </c>
      <c r="F9" s="40">
        <v>500</v>
      </c>
      <c r="G9" s="38"/>
      <c r="H9" s="40">
        <v>0</v>
      </c>
      <c r="I9" s="38">
        <v>1</v>
      </c>
      <c r="J9" s="40">
        <v>500</v>
      </c>
      <c r="K9" s="38"/>
      <c r="L9" s="40">
        <v>0</v>
      </c>
      <c r="M9" s="38"/>
      <c r="N9" s="40">
        <v>0</v>
      </c>
      <c r="O9" s="38">
        <v>1</v>
      </c>
      <c r="P9" s="40">
        <v>500</v>
      </c>
      <c r="Q9" s="38"/>
      <c r="R9" s="40">
        <v>0</v>
      </c>
      <c r="S9" s="38">
        <v>1</v>
      </c>
      <c r="T9" s="40">
        <v>500</v>
      </c>
      <c r="U9" s="38"/>
      <c r="V9" s="40">
        <v>0</v>
      </c>
      <c r="W9" s="38">
        <v>1</v>
      </c>
      <c r="X9" s="40">
        <v>500</v>
      </c>
      <c r="Y9" s="38"/>
      <c r="Z9" s="40">
        <v>0</v>
      </c>
      <c r="AA9" s="38">
        <v>1</v>
      </c>
      <c r="AB9" s="40">
        <v>500</v>
      </c>
      <c r="AC9" s="77">
        <v>3000</v>
      </c>
      <c r="AD9" s="318"/>
      <c r="AE9" s="12"/>
      <c r="AF9" s="312" t="s">
        <v>18</v>
      </c>
      <c r="AG9" s="313"/>
      <c r="AH9" s="12"/>
    </row>
    <row r="10" spans="1:34" ht="15" customHeight="1">
      <c r="A10" s="327"/>
      <c r="B10" s="61" t="s">
        <v>163</v>
      </c>
      <c r="C10" s="58">
        <v>500</v>
      </c>
      <c r="D10" s="30"/>
      <c r="E10" s="38"/>
      <c r="F10" s="40">
        <v>0</v>
      </c>
      <c r="G10" s="38"/>
      <c r="H10" s="40">
        <v>0</v>
      </c>
      <c r="I10" s="38"/>
      <c r="J10" s="40">
        <v>0</v>
      </c>
      <c r="K10" s="38">
        <v>2</v>
      </c>
      <c r="L10" s="40">
        <v>1000</v>
      </c>
      <c r="M10" s="38"/>
      <c r="N10" s="40">
        <v>0</v>
      </c>
      <c r="O10" s="38"/>
      <c r="P10" s="40">
        <v>0</v>
      </c>
      <c r="Q10" s="38"/>
      <c r="R10" s="40">
        <v>0</v>
      </c>
      <c r="S10" s="38"/>
      <c r="T10" s="40">
        <v>0</v>
      </c>
      <c r="U10" s="38">
        <v>2</v>
      </c>
      <c r="V10" s="40">
        <v>1000</v>
      </c>
      <c r="W10" s="38"/>
      <c r="X10" s="40">
        <v>0</v>
      </c>
      <c r="Y10" s="38"/>
      <c r="Z10" s="40">
        <v>0</v>
      </c>
      <c r="AA10" s="38"/>
      <c r="AB10" s="40">
        <v>0</v>
      </c>
      <c r="AC10" s="77">
        <v>2000</v>
      </c>
      <c r="AD10" s="318"/>
      <c r="AE10" s="12"/>
      <c r="AF10" s="312" t="s">
        <v>18</v>
      </c>
      <c r="AG10" s="313"/>
      <c r="AH10" s="12"/>
    </row>
    <row r="11" spans="1:34" ht="15" customHeight="1">
      <c r="A11" s="327"/>
      <c r="B11" s="61" t="s">
        <v>164</v>
      </c>
      <c r="C11" s="58">
        <v>20000</v>
      </c>
      <c r="D11" s="30" t="s">
        <v>18</v>
      </c>
      <c r="E11" s="38"/>
      <c r="F11" s="40">
        <v>0</v>
      </c>
      <c r="G11" s="21"/>
      <c r="H11" s="40">
        <v>0</v>
      </c>
      <c r="I11" s="38">
        <v>1</v>
      </c>
      <c r="J11" s="40">
        <v>20000</v>
      </c>
      <c r="K11" s="21"/>
      <c r="L11" s="40">
        <v>0</v>
      </c>
      <c r="M11" s="21"/>
      <c r="N11" s="40">
        <v>0</v>
      </c>
      <c r="O11" s="38"/>
      <c r="P11" s="40">
        <v>0</v>
      </c>
      <c r="Q11" s="21">
        <v>1</v>
      </c>
      <c r="R11" s="40">
        <v>20000</v>
      </c>
      <c r="S11" s="21"/>
      <c r="T11" s="40">
        <v>0</v>
      </c>
      <c r="U11" s="21"/>
      <c r="V11" s="40">
        <v>0</v>
      </c>
      <c r="W11" s="21"/>
      <c r="X11" s="40">
        <v>0</v>
      </c>
      <c r="Y11" s="21"/>
      <c r="Z11" s="40">
        <v>0</v>
      </c>
      <c r="AA11" s="21"/>
      <c r="AB11" s="40">
        <v>0</v>
      </c>
      <c r="AC11" s="77">
        <v>40000</v>
      </c>
      <c r="AD11" s="318"/>
      <c r="AE11" s="12"/>
      <c r="AF11" s="312"/>
      <c r="AG11" s="313"/>
      <c r="AH11" s="12"/>
    </row>
    <row r="12" spans="1:34" ht="15" customHeight="1">
      <c r="A12" s="327"/>
      <c r="B12" s="61" t="s">
        <v>165</v>
      </c>
      <c r="C12" s="58">
        <v>20000</v>
      </c>
      <c r="D12" s="30" t="s">
        <v>18</v>
      </c>
      <c r="E12" s="38"/>
      <c r="F12" s="40">
        <v>0</v>
      </c>
      <c r="G12" s="21"/>
      <c r="H12" s="40">
        <v>0</v>
      </c>
      <c r="I12" s="38"/>
      <c r="J12" s="40">
        <v>0</v>
      </c>
      <c r="K12" s="21"/>
      <c r="L12" s="40">
        <v>0</v>
      </c>
      <c r="M12" s="21"/>
      <c r="N12" s="40">
        <v>0</v>
      </c>
      <c r="O12" s="38"/>
      <c r="P12" s="40">
        <v>0</v>
      </c>
      <c r="Q12" s="21"/>
      <c r="R12" s="40">
        <v>0</v>
      </c>
      <c r="S12" s="21"/>
      <c r="T12" s="40">
        <v>0</v>
      </c>
      <c r="U12" s="21">
        <v>1</v>
      </c>
      <c r="V12" s="40">
        <v>20000</v>
      </c>
      <c r="W12" s="21"/>
      <c r="X12" s="40">
        <v>0</v>
      </c>
      <c r="Y12" s="21"/>
      <c r="Z12" s="40">
        <v>0</v>
      </c>
      <c r="AA12" s="21"/>
      <c r="AB12" s="40">
        <v>0</v>
      </c>
      <c r="AC12" s="77">
        <v>20000</v>
      </c>
      <c r="AD12" s="318"/>
      <c r="AE12" s="12"/>
      <c r="AF12" s="312" t="s">
        <v>18</v>
      </c>
      <c r="AG12" s="313"/>
      <c r="AH12" s="12"/>
    </row>
    <row r="13" spans="1:34" ht="15" customHeight="1">
      <c r="A13" s="327"/>
      <c r="B13" s="61" t="s">
        <v>166</v>
      </c>
      <c r="C13" s="58">
        <v>5000</v>
      </c>
      <c r="D13" s="30" t="s">
        <v>18</v>
      </c>
      <c r="E13" s="38"/>
      <c r="F13" s="40">
        <v>0</v>
      </c>
      <c r="G13" s="21"/>
      <c r="H13" s="40">
        <v>0</v>
      </c>
      <c r="I13" s="21">
        <v>1</v>
      </c>
      <c r="J13" s="40">
        <v>5000</v>
      </c>
      <c r="K13" s="21"/>
      <c r="L13" s="40">
        <v>0</v>
      </c>
      <c r="M13" s="21"/>
      <c r="N13" s="40">
        <v>0</v>
      </c>
      <c r="O13" s="38">
        <v>1</v>
      </c>
      <c r="P13" s="40">
        <v>5000</v>
      </c>
      <c r="Q13" s="21"/>
      <c r="R13" s="40">
        <v>0</v>
      </c>
      <c r="S13" s="21"/>
      <c r="T13" s="40">
        <v>0</v>
      </c>
      <c r="U13" s="21">
        <v>1</v>
      </c>
      <c r="V13" s="40">
        <v>5000</v>
      </c>
      <c r="W13" s="21"/>
      <c r="X13" s="40">
        <v>0</v>
      </c>
      <c r="Y13" s="21"/>
      <c r="Z13" s="40">
        <v>0</v>
      </c>
      <c r="AA13" s="21">
        <v>1</v>
      </c>
      <c r="AB13" s="40">
        <v>5000</v>
      </c>
      <c r="AC13" s="77">
        <v>20000</v>
      </c>
      <c r="AD13" s="318"/>
      <c r="AE13" s="12"/>
      <c r="AF13" s="312"/>
      <c r="AG13" s="313"/>
      <c r="AH13" s="12"/>
    </row>
    <row r="14" spans="1:34" ht="15" customHeight="1">
      <c r="A14" s="327"/>
      <c r="B14" s="61" t="s">
        <v>69</v>
      </c>
      <c r="C14" s="58">
        <v>5000</v>
      </c>
      <c r="D14" s="30"/>
      <c r="E14" s="21">
        <v>1</v>
      </c>
      <c r="F14" s="40">
        <v>5000</v>
      </c>
      <c r="G14" s="21">
        <v>1</v>
      </c>
      <c r="H14" s="40">
        <v>5000</v>
      </c>
      <c r="I14" s="21"/>
      <c r="J14" s="40">
        <v>0</v>
      </c>
      <c r="K14" s="21"/>
      <c r="L14" s="40">
        <v>0</v>
      </c>
      <c r="M14" s="21"/>
      <c r="N14" s="40">
        <v>0</v>
      </c>
      <c r="O14" s="21"/>
      <c r="P14" s="40">
        <v>0</v>
      </c>
      <c r="Q14" s="21"/>
      <c r="R14" s="40">
        <v>0</v>
      </c>
      <c r="S14" s="21"/>
      <c r="T14" s="40">
        <v>0</v>
      </c>
      <c r="U14" s="21">
        <v>1</v>
      </c>
      <c r="V14" s="40">
        <v>5000</v>
      </c>
      <c r="W14" s="21">
        <v>1</v>
      </c>
      <c r="X14" s="40">
        <v>5000</v>
      </c>
      <c r="Y14" s="21">
        <v>1</v>
      </c>
      <c r="Z14" s="40">
        <v>5000</v>
      </c>
      <c r="AA14" s="21"/>
      <c r="AB14" s="40">
        <v>0</v>
      </c>
      <c r="AC14" s="77">
        <v>25000</v>
      </c>
      <c r="AD14" s="318"/>
      <c r="AE14" s="12"/>
      <c r="AF14" s="312"/>
      <c r="AG14" s="313"/>
      <c r="AH14" s="12"/>
    </row>
    <row r="15" spans="1:34" ht="15" customHeight="1">
      <c r="A15" s="327"/>
      <c r="B15" s="61" t="s">
        <v>167</v>
      </c>
      <c r="C15" s="58">
        <v>500</v>
      </c>
      <c r="D15" s="30"/>
      <c r="E15" s="21">
        <v>1</v>
      </c>
      <c r="F15" s="40">
        <v>500</v>
      </c>
      <c r="G15" s="21">
        <v>1</v>
      </c>
      <c r="H15" s="40">
        <v>500</v>
      </c>
      <c r="I15" s="21">
        <v>1</v>
      </c>
      <c r="J15" s="40">
        <v>500</v>
      </c>
      <c r="K15" s="21">
        <v>1</v>
      </c>
      <c r="L15" s="40">
        <v>500</v>
      </c>
      <c r="M15" s="21">
        <v>1</v>
      </c>
      <c r="N15" s="40">
        <v>500</v>
      </c>
      <c r="O15" s="21">
        <v>1</v>
      </c>
      <c r="P15" s="40">
        <v>500</v>
      </c>
      <c r="Q15" s="21">
        <v>1</v>
      </c>
      <c r="R15" s="40">
        <v>500</v>
      </c>
      <c r="S15" s="21">
        <v>1</v>
      </c>
      <c r="T15" s="40">
        <v>500</v>
      </c>
      <c r="U15" s="21">
        <v>1</v>
      </c>
      <c r="V15" s="40">
        <v>500</v>
      </c>
      <c r="W15" s="21">
        <v>1</v>
      </c>
      <c r="X15" s="40">
        <v>500</v>
      </c>
      <c r="Y15" s="21">
        <v>1</v>
      </c>
      <c r="Z15" s="40">
        <v>500</v>
      </c>
      <c r="AA15" s="21">
        <v>1</v>
      </c>
      <c r="AB15" s="40">
        <v>500</v>
      </c>
      <c r="AC15" s="77">
        <v>6000</v>
      </c>
      <c r="AD15" s="318"/>
      <c r="AE15" s="12"/>
      <c r="AF15" s="312"/>
      <c r="AG15" s="313"/>
      <c r="AH15" s="12"/>
    </row>
    <row r="16" spans="1:34" ht="15" customHeight="1">
      <c r="A16" s="327"/>
      <c r="B16" s="252" t="s">
        <v>151</v>
      </c>
      <c r="C16" s="283">
        <v>105882.35294117648</v>
      </c>
      <c r="D16" s="110" t="s">
        <v>38</v>
      </c>
      <c r="E16" s="255"/>
      <c r="F16" s="112">
        <v>0</v>
      </c>
      <c r="G16" s="255"/>
      <c r="H16" s="112">
        <v>0</v>
      </c>
      <c r="I16" s="256"/>
      <c r="J16" s="112">
        <v>0</v>
      </c>
      <c r="K16" s="255"/>
      <c r="L16" s="112">
        <v>0</v>
      </c>
      <c r="M16" s="255"/>
      <c r="N16" s="112">
        <v>0</v>
      </c>
      <c r="O16" s="255"/>
      <c r="P16" s="112">
        <v>0</v>
      </c>
      <c r="Q16" s="255"/>
      <c r="R16" s="112">
        <v>0</v>
      </c>
      <c r="S16" s="255"/>
      <c r="T16" s="112">
        <v>0</v>
      </c>
      <c r="U16" s="255">
        <v>1</v>
      </c>
      <c r="V16" s="112">
        <v>105882.35294117648</v>
      </c>
      <c r="W16" s="255"/>
      <c r="X16" s="112">
        <v>0</v>
      </c>
      <c r="Y16" s="255"/>
      <c r="Z16" s="112">
        <v>0</v>
      </c>
      <c r="AA16" s="255"/>
      <c r="AB16" s="112">
        <v>0</v>
      </c>
      <c r="AC16" s="77">
        <v>105882.35294117648</v>
      </c>
      <c r="AD16" s="318"/>
      <c r="AE16" s="12"/>
      <c r="AF16" s="87"/>
      <c r="AG16" s="88"/>
      <c r="AH16" s="12"/>
    </row>
    <row r="17" spans="1:39" ht="15" customHeight="1">
      <c r="A17" s="327"/>
      <c r="B17" s="252" t="s">
        <v>152</v>
      </c>
      <c r="C17" s="283">
        <v>28235.294117647059</v>
      </c>
      <c r="D17" s="110" t="s">
        <v>34</v>
      </c>
      <c r="E17" s="255"/>
      <c r="F17" s="112">
        <v>0</v>
      </c>
      <c r="G17" s="255"/>
      <c r="H17" s="112">
        <v>0</v>
      </c>
      <c r="I17" s="255"/>
      <c r="J17" s="112">
        <v>0</v>
      </c>
      <c r="K17" s="255"/>
      <c r="L17" s="112">
        <v>0</v>
      </c>
      <c r="M17" s="255"/>
      <c r="N17" s="112">
        <v>0</v>
      </c>
      <c r="O17" s="255">
        <v>1</v>
      </c>
      <c r="P17" s="112">
        <v>28235.294117647059</v>
      </c>
      <c r="Q17" s="255"/>
      <c r="R17" s="112">
        <v>0</v>
      </c>
      <c r="S17" s="255"/>
      <c r="T17" s="112">
        <v>0</v>
      </c>
      <c r="U17" s="255">
        <v>1</v>
      </c>
      <c r="V17" s="112">
        <v>28235.294117647059</v>
      </c>
      <c r="W17" s="255"/>
      <c r="X17" s="112">
        <v>0</v>
      </c>
      <c r="Y17" s="255"/>
      <c r="Z17" s="112">
        <v>0</v>
      </c>
      <c r="AA17" s="255">
        <v>1</v>
      </c>
      <c r="AB17" s="112">
        <v>28235.294117647059</v>
      </c>
      <c r="AC17" s="77">
        <v>84705.882352941175</v>
      </c>
      <c r="AD17" s="318"/>
      <c r="AE17" s="12"/>
      <c r="AF17" s="87"/>
      <c r="AG17" s="88"/>
      <c r="AH17" s="12"/>
    </row>
    <row r="18" spans="1:39" ht="15" customHeight="1">
      <c r="A18" s="327"/>
      <c r="B18" s="252" t="s">
        <v>153</v>
      </c>
      <c r="C18" s="283">
        <v>4941.176470588236</v>
      </c>
      <c r="D18" s="110" t="s">
        <v>36</v>
      </c>
      <c r="E18" s="255"/>
      <c r="F18" s="112">
        <v>0</v>
      </c>
      <c r="G18" s="255"/>
      <c r="H18" s="112">
        <v>0</v>
      </c>
      <c r="I18" s="255"/>
      <c r="J18" s="112">
        <v>0</v>
      </c>
      <c r="K18" s="255"/>
      <c r="L18" s="112">
        <v>0</v>
      </c>
      <c r="M18" s="255"/>
      <c r="N18" s="112">
        <v>0</v>
      </c>
      <c r="O18" s="255"/>
      <c r="P18" s="112">
        <v>0</v>
      </c>
      <c r="Q18" s="255"/>
      <c r="R18" s="112">
        <v>0</v>
      </c>
      <c r="S18" s="255">
        <v>1</v>
      </c>
      <c r="T18" s="112">
        <v>4941.176470588236</v>
      </c>
      <c r="U18" s="255"/>
      <c r="V18" s="112"/>
      <c r="W18" s="255"/>
      <c r="X18" s="112"/>
      <c r="Y18" s="255"/>
      <c r="Z18" s="112">
        <v>0</v>
      </c>
      <c r="AA18" s="255"/>
      <c r="AB18" s="112">
        <v>0</v>
      </c>
      <c r="AC18" s="77">
        <v>4941.176470588236</v>
      </c>
      <c r="AD18" s="318"/>
      <c r="AE18" s="12"/>
      <c r="AF18" s="87"/>
      <c r="AG18" s="88"/>
      <c r="AH18" s="12"/>
    </row>
    <row r="19" spans="1:39" ht="15" customHeight="1">
      <c r="A19" s="327"/>
      <c r="B19" s="252" t="s">
        <v>37</v>
      </c>
      <c r="C19" s="283">
        <v>1764.7058823529412</v>
      </c>
      <c r="D19" s="110" t="s">
        <v>36</v>
      </c>
      <c r="E19" s="255"/>
      <c r="F19" s="112">
        <v>0</v>
      </c>
      <c r="G19" s="255">
        <v>0</v>
      </c>
      <c r="H19" s="112">
        <v>0</v>
      </c>
      <c r="I19" s="255">
        <v>0</v>
      </c>
      <c r="J19" s="112">
        <v>0</v>
      </c>
      <c r="K19" s="255">
        <v>1</v>
      </c>
      <c r="L19" s="112">
        <v>1764.7058823529412</v>
      </c>
      <c r="M19" s="255"/>
      <c r="N19" s="112">
        <v>0</v>
      </c>
      <c r="O19" s="255"/>
      <c r="P19" s="112">
        <v>0</v>
      </c>
      <c r="Q19" s="255"/>
      <c r="R19" s="112">
        <v>0</v>
      </c>
      <c r="S19" s="255">
        <v>1</v>
      </c>
      <c r="T19" s="112">
        <v>1764.7058823529412</v>
      </c>
      <c r="U19" s="255"/>
      <c r="V19" s="112">
        <v>0</v>
      </c>
      <c r="W19" s="255"/>
      <c r="X19" s="112">
        <v>0</v>
      </c>
      <c r="Y19" s="255"/>
      <c r="Z19" s="112">
        <v>0</v>
      </c>
      <c r="AA19" s="255"/>
      <c r="AB19" s="112">
        <v>0</v>
      </c>
      <c r="AC19" s="77">
        <v>3529.4117647058824</v>
      </c>
      <c r="AD19" s="318"/>
      <c r="AE19" s="12"/>
      <c r="AF19" s="87"/>
      <c r="AG19" s="88"/>
      <c r="AH19" s="12"/>
    </row>
    <row r="20" spans="1:39" ht="15" customHeight="1">
      <c r="A20" s="327"/>
      <c r="B20" s="252" t="s">
        <v>154</v>
      </c>
      <c r="C20" s="283">
        <v>7058.8235294117649</v>
      </c>
      <c r="D20" s="110" t="s">
        <v>34</v>
      </c>
      <c r="E20" s="256"/>
      <c r="F20" s="112">
        <v>0</v>
      </c>
      <c r="G20" s="256"/>
      <c r="H20" s="112">
        <v>0</v>
      </c>
      <c r="I20" s="256">
        <v>6</v>
      </c>
      <c r="J20" s="112">
        <v>42352.941176470587</v>
      </c>
      <c r="K20" s="256"/>
      <c r="L20" s="112">
        <v>0</v>
      </c>
      <c r="M20" s="256"/>
      <c r="N20" s="112">
        <v>0</v>
      </c>
      <c r="O20" s="256"/>
      <c r="P20" s="112">
        <v>0</v>
      </c>
      <c r="Q20" s="256">
        <v>1</v>
      </c>
      <c r="R20" s="112">
        <v>7058.8235294117649</v>
      </c>
      <c r="S20" s="256">
        <v>1</v>
      </c>
      <c r="T20" s="112">
        <v>7058.8235294117649</v>
      </c>
      <c r="U20" s="256">
        <v>1</v>
      </c>
      <c r="V20" s="112">
        <v>7058.8235294117649</v>
      </c>
      <c r="W20" s="256">
        <v>1</v>
      </c>
      <c r="X20" s="112">
        <v>7058.8235294117649</v>
      </c>
      <c r="Y20" s="256">
        <v>1</v>
      </c>
      <c r="Z20" s="112">
        <v>7058.8235294117649</v>
      </c>
      <c r="AA20" s="256">
        <v>1</v>
      </c>
      <c r="AB20" s="112">
        <v>7058.8235294117649</v>
      </c>
      <c r="AC20" s="77">
        <v>84705.88235294116</v>
      </c>
      <c r="AD20" s="318"/>
      <c r="AE20" s="12"/>
      <c r="AF20" s="87"/>
      <c r="AG20" s="88"/>
      <c r="AH20" s="12"/>
    </row>
    <row r="21" spans="1:39" ht="15" customHeight="1">
      <c r="A21" s="327"/>
      <c r="B21" s="252" t="s">
        <v>155</v>
      </c>
      <c r="C21" s="283">
        <v>3529.4117647058824</v>
      </c>
      <c r="D21" s="110"/>
      <c r="E21" s="256"/>
      <c r="F21" s="112">
        <v>0</v>
      </c>
      <c r="G21" s="256"/>
      <c r="H21" s="112">
        <v>0</v>
      </c>
      <c r="I21" s="256"/>
      <c r="J21" s="112"/>
      <c r="K21" s="256"/>
      <c r="L21" s="112">
        <v>0</v>
      </c>
      <c r="M21" s="255"/>
      <c r="N21" s="112">
        <v>0</v>
      </c>
      <c r="O21" s="256"/>
      <c r="P21" s="112">
        <v>0</v>
      </c>
      <c r="Q21" s="256"/>
      <c r="R21" s="112"/>
      <c r="S21" s="256"/>
      <c r="T21" s="112"/>
      <c r="U21" s="256"/>
      <c r="V21" s="112"/>
      <c r="W21" s="256"/>
      <c r="X21" s="112"/>
      <c r="Y21" s="256"/>
      <c r="Z21" s="112"/>
      <c r="AA21" s="256">
        <v>1</v>
      </c>
      <c r="AB21" s="112">
        <v>5000</v>
      </c>
      <c r="AC21" s="77">
        <v>5000</v>
      </c>
      <c r="AD21" s="318"/>
      <c r="AE21" s="12"/>
      <c r="AF21" s="87"/>
      <c r="AG21" s="88"/>
      <c r="AH21" s="12"/>
    </row>
    <row r="22" spans="1:39" ht="15" customHeight="1" thickBot="1">
      <c r="A22" s="327"/>
      <c r="B22" s="284" t="s">
        <v>68</v>
      </c>
      <c r="C22" s="285">
        <v>846</v>
      </c>
      <c r="D22" s="286" t="s">
        <v>18</v>
      </c>
      <c r="E22" s="256"/>
      <c r="F22" s="112">
        <v>0</v>
      </c>
      <c r="G22" s="255"/>
      <c r="H22" s="112">
        <v>0</v>
      </c>
      <c r="I22" s="256">
        <v>6</v>
      </c>
      <c r="J22" s="112">
        <v>5076</v>
      </c>
      <c r="K22" s="255"/>
      <c r="L22" s="112">
        <v>0</v>
      </c>
      <c r="M22" s="255">
        <v>6</v>
      </c>
      <c r="N22" s="112">
        <v>5076</v>
      </c>
      <c r="O22" s="256"/>
      <c r="P22" s="112">
        <v>0</v>
      </c>
      <c r="Q22" s="255">
        <v>6</v>
      </c>
      <c r="R22" s="112">
        <v>5076</v>
      </c>
      <c r="S22" s="255"/>
      <c r="T22" s="112">
        <v>0</v>
      </c>
      <c r="U22" s="255">
        <v>6</v>
      </c>
      <c r="V22" s="112">
        <v>5076</v>
      </c>
      <c r="W22" s="255"/>
      <c r="X22" s="112">
        <v>0</v>
      </c>
      <c r="Y22" s="255">
        <v>6</v>
      </c>
      <c r="Z22" s="112">
        <v>5076</v>
      </c>
      <c r="AA22" s="255"/>
      <c r="AB22" s="112">
        <v>0</v>
      </c>
      <c r="AC22" s="76">
        <v>25380</v>
      </c>
      <c r="AD22" s="318"/>
      <c r="AE22" s="12"/>
      <c r="AF22" s="312"/>
      <c r="AG22" s="313"/>
      <c r="AH22" s="12"/>
    </row>
    <row r="23" spans="1:39" ht="15" customHeight="1">
      <c r="A23" s="324" t="s">
        <v>33</v>
      </c>
      <c r="B23" s="80" t="s">
        <v>18</v>
      </c>
      <c r="C23" s="79"/>
      <c r="D23" s="52"/>
      <c r="E23" s="51"/>
      <c r="F23" s="20">
        <v>0</v>
      </c>
      <c r="G23" s="51"/>
      <c r="H23" s="20">
        <v>0</v>
      </c>
      <c r="I23" s="51"/>
      <c r="J23" s="20">
        <v>0</v>
      </c>
      <c r="K23" s="51"/>
      <c r="L23" s="20">
        <v>0</v>
      </c>
      <c r="M23" s="51"/>
      <c r="N23" s="20">
        <v>0</v>
      </c>
      <c r="O23" s="51"/>
      <c r="P23" s="20">
        <v>0</v>
      </c>
      <c r="Q23" s="51"/>
      <c r="R23" s="20">
        <v>0</v>
      </c>
      <c r="S23" s="51"/>
      <c r="T23" s="20">
        <v>0</v>
      </c>
      <c r="U23" s="51"/>
      <c r="V23" s="20">
        <v>0</v>
      </c>
      <c r="W23" s="51"/>
      <c r="X23" s="20">
        <v>0</v>
      </c>
      <c r="Y23" s="51"/>
      <c r="Z23" s="20">
        <v>0</v>
      </c>
      <c r="AA23" s="51"/>
      <c r="AB23" s="20">
        <v>0</v>
      </c>
      <c r="AC23" s="81">
        <v>0</v>
      </c>
      <c r="AD23" s="317">
        <v>0</v>
      </c>
      <c r="AE23" s="12"/>
      <c r="AF23" s="320"/>
      <c r="AG23" s="321"/>
      <c r="AH23" s="12"/>
      <c r="AM23" s="10" t="s">
        <v>18</v>
      </c>
    </row>
    <row r="24" spans="1:39" ht="15" customHeight="1">
      <c r="A24" s="324"/>
      <c r="B24" s="49"/>
      <c r="C24" s="58"/>
      <c r="D24" s="30"/>
      <c r="E24" s="21"/>
      <c r="F24" s="40">
        <v>0</v>
      </c>
      <c r="G24" s="21"/>
      <c r="H24" s="40">
        <v>0</v>
      </c>
      <c r="I24" s="21"/>
      <c r="J24" s="40">
        <v>0</v>
      </c>
      <c r="K24" s="21"/>
      <c r="L24" s="40">
        <v>0</v>
      </c>
      <c r="M24" s="21"/>
      <c r="N24" s="40">
        <v>0</v>
      </c>
      <c r="O24" s="21"/>
      <c r="P24" s="40">
        <v>0</v>
      </c>
      <c r="Q24" s="21"/>
      <c r="R24" s="40">
        <v>0</v>
      </c>
      <c r="S24" s="21"/>
      <c r="T24" s="40">
        <v>0</v>
      </c>
      <c r="U24" s="21"/>
      <c r="V24" s="40">
        <v>0</v>
      </c>
      <c r="W24" s="21"/>
      <c r="X24" s="40">
        <v>0</v>
      </c>
      <c r="Y24" s="21"/>
      <c r="Z24" s="40">
        <v>0</v>
      </c>
      <c r="AA24" s="21"/>
      <c r="AB24" s="40">
        <v>0</v>
      </c>
      <c r="AC24" s="77">
        <v>0</v>
      </c>
      <c r="AD24" s="318"/>
      <c r="AE24" s="12"/>
      <c r="AF24" s="312"/>
      <c r="AG24" s="313"/>
      <c r="AH24" s="12"/>
    </row>
    <row r="25" spans="1:39" ht="15" customHeight="1">
      <c r="A25" s="324"/>
      <c r="B25" s="49"/>
      <c r="C25" s="58"/>
      <c r="D25" s="30"/>
      <c r="E25" s="21"/>
      <c r="F25" s="40">
        <v>0</v>
      </c>
      <c r="G25" s="21"/>
      <c r="H25" s="40">
        <v>0</v>
      </c>
      <c r="I25" s="21"/>
      <c r="J25" s="40">
        <v>0</v>
      </c>
      <c r="K25" s="21"/>
      <c r="L25" s="40">
        <v>0</v>
      </c>
      <c r="M25" s="21"/>
      <c r="N25" s="40">
        <v>0</v>
      </c>
      <c r="O25" s="21"/>
      <c r="P25" s="40">
        <v>0</v>
      </c>
      <c r="Q25" s="21"/>
      <c r="R25" s="40">
        <v>0</v>
      </c>
      <c r="S25" s="21"/>
      <c r="T25" s="40">
        <v>0</v>
      </c>
      <c r="U25" s="21"/>
      <c r="V25" s="40">
        <v>0</v>
      </c>
      <c r="W25" s="21"/>
      <c r="X25" s="40">
        <v>0</v>
      </c>
      <c r="Y25" s="21"/>
      <c r="Z25" s="40">
        <v>0</v>
      </c>
      <c r="AA25" s="21"/>
      <c r="AB25" s="40">
        <v>0</v>
      </c>
      <c r="AC25" s="77">
        <v>0</v>
      </c>
      <c r="AD25" s="318"/>
      <c r="AE25" s="12"/>
      <c r="AF25" s="312"/>
      <c r="AG25" s="313"/>
      <c r="AH25" s="12"/>
    </row>
    <row r="26" spans="1:39" ht="15" customHeight="1">
      <c r="A26" s="324"/>
      <c r="B26" s="49"/>
      <c r="C26" s="58"/>
      <c r="D26" s="30"/>
      <c r="E26" s="21"/>
      <c r="F26" s="40">
        <v>0</v>
      </c>
      <c r="G26" s="21"/>
      <c r="H26" s="40">
        <v>0</v>
      </c>
      <c r="I26" s="21"/>
      <c r="J26" s="40">
        <v>0</v>
      </c>
      <c r="K26" s="21"/>
      <c r="L26" s="40">
        <v>0</v>
      </c>
      <c r="M26" s="21"/>
      <c r="N26" s="40">
        <v>0</v>
      </c>
      <c r="O26" s="21"/>
      <c r="P26" s="40">
        <v>0</v>
      </c>
      <c r="Q26" s="21"/>
      <c r="R26" s="40">
        <v>0</v>
      </c>
      <c r="S26" s="21"/>
      <c r="T26" s="40">
        <v>0</v>
      </c>
      <c r="U26" s="21"/>
      <c r="V26" s="40">
        <v>0</v>
      </c>
      <c r="W26" s="21"/>
      <c r="X26" s="40">
        <v>0</v>
      </c>
      <c r="Y26" s="21"/>
      <c r="Z26" s="40">
        <v>0</v>
      </c>
      <c r="AA26" s="21"/>
      <c r="AB26" s="40">
        <v>0</v>
      </c>
      <c r="AC26" s="77">
        <v>0</v>
      </c>
      <c r="AD26" s="318"/>
      <c r="AE26" s="12"/>
      <c r="AF26" s="312"/>
      <c r="AG26" s="313"/>
      <c r="AH26" s="12"/>
    </row>
    <row r="27" spans="1:39" ht="15" customHeight="1">
      <c r="A27" s="324"/>
      <c r="B27" s="49"/>
      <c r="C27" s="58"/>
      <c r="D27" s="30"/>
      <c r="E27" s="21"/>
      <c r="F27" s="40">
        <v>0</v>
      </c>
      <c r="G27" s="21"/>
      <c r="H27" s="40">
        <v>0</v>
      </c>
      <c r="I27" s="21"/>
      <c r="J27" s="40">
        <v>0</v>
      </c>
      <c r="K27" s="21"/>
      <c r="L27" s="40">
        <v>0</v>
      </c>
      <c r="M27" s="21"/>
      <c r="N27" s="40">
        <v>0</v>
      </c>
      <c r="O27" s="21"/>
      <c r="P27" s="40">
        <v>0</v>
      </c>
      <c r="Q27" s="21"/>
      <c r="R27" s="40">
        <v>0</v>
      </c>
      <c r="S27" s="21"/>
      <c r="T27" s="40">
        <v>0</v>
      </c>
      <c r="U27" s="21"/>
      <c r="V27" s="40">
        <v>0</v>
      </c>
      <c r="W27" s="21"/>
      <c r="X27" s="40">
        <v>0</v>
      </c>
      <c r="Y27" s="21"/>
      <c r="Z27" s="40">
        <v>0</v>
      </c>
      <c r="AA27" s="21"/>
      <c r="AB27" s="40">
        <v>0</v>
      </c>
      <c r="AC27" s="77">
        <v>0</v>
      </c>
      <c r="AD27" s="318"/>
      <c r="AE27" s="12"/>
      <c r="AF27" s="312"/>
      <c r="AG27" s="313"/>
      <c r="AH27" s="12"/>
    </row>
    <row r="28" spans="1:39" ht="15" customHeight="1">
      <c r="A28" s="324"/>
      <c r="B28" s="49"/>
      <c r="C28" s="58"/>
      <c r="D28" s="30"/>
      <c r="E28" s="21"/>
      <c r="F28" s="40">
        <v>0</v>
      </c>
      <c r="G28" s="21"/>
      <c r="H28" s="40">
        <v>0</v>
      </c>
      <c r="I28" s="21"/>
      <c r="J28" s="40">
        <v>0</v>
      </c>
      <c r="K28" s="21"/>
      <c r="L28" s="40">
        <v>0</v>
      </c>
      <c r="M28" s="21"/>
      <c r="N28" s="40">
        <v>0</v>
      </c>
      <c r="O28" s="21"/>
      <c r="P28" s="40">
        <v>0</v>
      </c>
      <c r="Q28" s="21"/>
      <c r="R28" s="40">
        <v>0</v>
      </c>
      <c r="S28" s="21"/>
      <c r="T28" s="40">
        <v>0</v>
      </c>
      <c r="U28" s="21"/>
      <c r="V28" s="40">
        <v>0</v>
      </c>
      <c r="W28" s="21"/>
      <c r="X28" s="40">
        <v>0</v>
      </c>
      <c r="Y28" s="21"/>
      <c r="Z28" s="40">
        <v>0</v>
      </c>
      <c r="AA28" s="21"/>
      <c r="AB28" s="40">
        <v>0</v>
      </c>
      <c r="AC28" s="77">
        <v>0</v>
      </c>
      <c r="AD28" s="318"/>
      <c r="AE28" s="12"/>
      <c r="AF28" s="312"/>
      <c r="AG28" s="313"/>
      <c r="AH28" s="12"/>
    </row>
    <row r="29" spans="1:39" ht="15" customHeight="1">
      <c r="A29" s="324"/>
      <c r="B29" s="49"/>
      <c r="C29" s="58"/>
      <c r="D29" s="30"/>
      <c r="E29" s="21"/>
      <c r="F29" s="40">
        <v>0</v>
      </c>
      <c r="G29" s="21"/>
      <c r="H29" s="40">
        <v>0</v>
      </c>
      <c r="I29" s="21"/>
      <c r="J29" s="40">
        <v>0</v>
      </c>
      <c r="K29" s="21"/>
      <c r="L29" s="40">
        <v>0</v>
      </c>
      <c r="M29" s="21"/>
      <c r="N29" s="40">
        <v>0</v>
      </c>
      <c r="O29" s="21"/>
      <c r="P29" s="40">
        <v>0</v>
      </c>
      <c r="Q29" s="21"/>
      <c r="R29" s="40">
        <v>0</v>
      </c>
      <c r="S29" s="21"/>
      <c r="T29" s="40">
        <v>0</v>
      </c>
      <c r="U29" s="21"/>
      <c r="V29" s="40">
        <v>0</v>
      </c>
      <c r="W29" s="21"/>
      <c r="X29" s="40">
        <v>0</v>
      </c>
      <c r="Y29" s="21"/>
      <c r="Z29" s="40">
        <v>0</v>
      </c>
      <c r="AA29" s="21"/>
      <c r="AB29" s="40">
        <v>0</v>
      </c>
      <c r="AC29" s="77">
        <v>0</v>
      </c>
      <c r="AD29" s="318"/>
      <c r="AE29" s="12"/>
      <c r="AF29" s="312"/>
      <c r="AG29" s="313"/>
      <c r="AH29" s="12"/>
    </row>
    <row r="30" spans="1:39" ht="15" customHeight="1">
      <c r="A30" s="324"/>
      <c r="B30" s="46"/>
      <c r="C30" s="45"/>
      <c r="D30" s="25"/>
      <c r="E30" s="38"/>
      <c r="F30" s="40">
        <v>0</v>
      </c>
      <c r="G30" s="38"/>
      <c r="H30" s="40">
        <v>0</v>
      </c>
      <c r="I30" s="38"/>
      <c r="J30" s="40">
        <v>0</v>
      </c>
      <c r="K30" s="38"/>
      <c r="L30" s="40">
        <v>0</v>
      </c>
      <c r="M30" s="38"/>
      <c r="N30" s="40">
        <v>0</v>
      </c>
      <c r="O30" s="38"/>
      <c r="P30" s="40">
        <v>0</v>
      </c>
      <c r="Q30" s="38"/>
      <c r="R30" s="40">
        <v>0</v>
      </c>
      <c r="S30" s="38"/>
      <c r="T30" s="40">
        <v>0</v>
      </c>
      <c r="U30" s="38"/>
      <c r="V30" s="40">
        <v>0</v>
      </c>
      <c r="W30" s="38"/>
      <c r="X30" s="40">
        <v>0</v>
      </c>
      <c r="Y30" s="38"/>
      <c r="Z30" s="40">
        <v>0</v>
      </c>
      <c r="AA30" s="38"/>
      <c r="AB30" s="40">
        <v>0</v>
      </c>
      <c r="AC30" s="77">
        <v>0</v>
      </c>
      <c r="AD30" s="318"/>
      <c r="AE30" s="12"/>
      <c r="AF30" s="312"/>
      <c r="AG30" s="313"/>
      <c r="AH30" s="12"/>
    </row>
    <row r="31" spans="1:39" ht="15" customHeight="1">
      <c r="A31" s="324"/>
      <c r="B31" s="46"/>
      <c r="C31" s="45"/>
      <c r="D31" s="25"/>
      <c r="E31" s="38"/>
      <c r="F31" s="40">
        <v>0</v>
      </c>
      <c r="G31" s="38"/>
      <c r="H31" s="40">
        <v>0</v>
      </c>
      <c r="I31" s="38"/>
      <c r="J31" s="40">
        <v>0</v>
      </c>
      <c r="K31" s="38"/>
      <c r="L31" s="40">
        <v>0</v>
      </c>
      <c r="M31" s="38"/>
      <c r="N31" s="40">
        <v>0</v>
      </c>
      <c r="O31" s="38"/>
      <c r="P31" s="40">
        <v>0</v>
      </c>
      <c r="Q31" s="38"/>
      <c r="R31" s="40">
        <v>0</v>
      </c>
      <c r="S31" s="38"/>
      <c r="T31" s="40">
        <v>0</v>
      </c>
      <c r="U31" s="38"/>
      <c r="V31" s="40">
        <v>0</v>
      </c>
      <c r="W31" s="38"/>
      <c r="X31" s="40">
        <v>0</v>
      </c>
      <c r="Y31" s="38"/>
      <c r="Z31" s="40">
        <v>0</v>
      </c>
      <c r="AA31" s="38"/>
      <c r="AB31" s="40">
        <v>0</v>
      </c>
      <c r="AC31" s="77">
        <v>0</v>
      </c>
      <c r="AD31" s="318"/>
      <c r="AE31" s="12"/>
      <c r="AF31" s="312"/>
      <c r="AG31" s="313"/>
      <c r="AH31" s="12"/>
    </row>
    <row r="32" spans="1:39" ht="15" customHeight="1" thickBot="1">
      <c r="A32" s="325"/>
      <c r="B32" s="56"/>
      <c r="C32" s="55"/>
      <c r="D32" s="22"/>
      <c r="E32" s="44"/>
      <c r="F32" s="43">
        <v>0</v>
      </c>
      <c r="G32" s="44"/>
      <c r="H32" s="43">
        <v>0</v>
      </c>
      <c r="I32" s="44"/>
      <c r="J32" s="43">
        <v>0</v>
      </c>
      <c r="K32" s="44"/>
      <c r="L32" s="43">
        <v>0</v>
      </c>
      <c r="M32" s="44"/>
      <c r="N32" s="43">
        <v>0</v>
      </c>
      <c r="O32" s="44"/>
      <c r="P32" s="43">
        <v>0</v>
      </c>
      <c r="Q32" s="44"/>
      <c r="R32" s="43">
        <v>0</v>
      </c>
      <c r="S32" s="44"/>
      <c r="T32" s="43">
        <v>0</v>
      </c>
      <c r="U32" s="44"/>
      <c r="V32" s="43">
        <v>0</v>
      </c>
      <c r="W32" s="44"/>
      <c r="X32" s="43">
        <v>0</v>
      </c>
      <c r="Y32" s="44"/>
      <c r="Z32" s="43">
        <v>0</v>
      </c>
      <c r="AA32" s="44"/>
      <c r="AB32" s="43">
        <v>0</v>
      </c>
      <c r="AC32" s="31">
        <v>0</v>
      </c>
      <c r="AD32" s="319"/>
      <c r="AE32" s="12"/>
      <c r="AF32" s="322"/>
      <c r="AG32" s="323"/>
      <c r="AH32" s="12"/>
    </row>
    <row r="33" spans="1:34" ht="15" customHeight="1">
      <c r="A33" s="331" t="s">
        <v>30</v>
      </c>
      <c r="B33" s="61" t="s">
        <v>18</v>
      </c>
      <c r="C33" s="48"/>
      <c r="D33" s="34"/>
      <c r="E33" s="33"/>
      <c r="F33" s="32">
        <v>0</v>
      </c>
      <c r="G33" s="33"/>
      <c r="H33" s="32">
        <v>0</v>
      </c>
      <c r="I33" s="33"/>
      <c r="J33" s="32">
        <v>0</v>
      </c>
      <c r="K33" s="33"/>
      <c r="L33" s="32">
        <v>0</v>
      </c>
      <c r="M33" s="33"/>
      <c r="N33" s="32">
        <v>0</v>
      </c>
      <c r="O33" s="33"/>
      <c r="P33" s="32">
        <v>0</v>
      </c>
      <c r="Q33" s="33"/>
      <c r="R33" s="32">
        <v>0</v>
      </c>
      <c r="S33" s="33"/>
      <c r="T33" s="32">
        <v>0</v>
      </c>
      <c r="U33" s="33"/>
      <c r="V33" s="32">
        <v>0</v>
      </c>
      <c r="W33" s="33"/>
      <c r="X33" s="32">
        <v>0</v>
      </c>
      <c r="Y33" s="33"/>
      <c r="Z33" s="32">
        <v>0</v>
      </c>
      <c r="AA33" s="33"/>
      <c r="AB33" s="32">
        <v>0</v>
      </c>
      <c r="AC33" s="78">
        <v>0</v>
      </c>
      <c r="AD33" s="317">
        <v>0</v>
      </c>
      <c r="AE33" s="12"/>
      <c r="AF33" s="320"/>
      <c r="AG33" s="321"/>
      <c r="AH33" s="12"/>
    </row>
    <row r="34" spans="1:34">
      <c r="A34" s="324"/>
      <c r="B34" s="61"/>
      <c r="C34" s="48"/>
      <c r="D34" s="30"/>
      <c r="E34" s="21"/>
      <c r="F34" s="40">
        <v>0</v>
      </c>
      <c r="G34" s="21"/>
      <c r="H34" s="40">
        <v>0</v>
      </c>
      <c r="I34" s="21"/>
      <c r="J34" s="40">
        <v>0</v>
      </c>
      <c r="K34" s="21"/>
      <c r="L34" s="40">
        <v>0</v>
      </c>
      <c r="M34" s="21"/>
      <c r="N34" s="40">
        <v>0</v>
      </c>
      <c r="O34" s="21"/>
      <c r="P34" s="40">
        <v>0</v>
      </c>
      <c r="Q34" s="21"/>
      <c r="R34" s="40">
        <v>0</v>
      </c>
      <c r="S34" s="21"/>
      <c r="T34" s="40">
        <v>0</v>
      </c>
      <c r="U34" s="21"/>
      <c r="V34" s="40">
        <v>0</v>
      </c>
      <c r="W34" s="21"/>
      <c r="X34" s="40">
        <v>0</v>
      </c>
      <c r="Y34" s="21"/>
      <c r="Z34" s="40">
        <v>0</v>
      </c>
      <c r="AA34" s="21"/>
      <c r="AB34" s="40">
        <v>0</v>
      </c>
      <c r="AC34" s="77">
        <v>0</v>
      </c>
      <c r="AD34" s="318"/>
      <c r="AE34" s="12"/>
      <c r="AF34" s="312"/>
      <c r="AG34" s="313"/>
      <c r="AH34" s="12"/>
    </row>
    <row r="35" spans="1:34">
      <c r="A35" s="324"/>
      <c r="B35" s="46"/>
      <c r="C35" s="45"/>
      <c r="D35" s="30"/>
      <c r="E35" s="38"/>
      <c r="F35" s="40">
        <v>0</v>
      </c>
      <c r="G35" s="38"/>
      <c r="H35" s="40">
        <v>0</v>
      </c>
      <c r="I35" s="38"/>
      <c r="J35" s="40">
        <v>0</v>
      </c>
      <c r="K35" s="38"/>
      <c r="L35" s="40">
        <v>0</v>
      </c>
      <c r="M35" s="38"/>
      <c r="N35" s="40">
        <v>0</v>
      </c>
      <c r="O35" s="38"/>
      <c r="P35" s="40">
        <v>0</v>
      </c>
      <c r="Q35" s="38"/>
      <c r="R35" s="40">
        <v>0</v>
      </c>
      <c r="S35" s="38"/>
      <c r="T35" s="40">
        <v>0</v>
      </c>
      <c r="U35" s="38"/>
      <c r="V35" s="40">
        <v>0</v>
      </c>
      <c r="W35" s="38"/>
      <c r="X35" s="40">
        <v>0</v>
      </c>
      <c r="Y35" s="38"/>
      <c r="Z35" s="40">
        <v>0</v>
      </c>
      <c r="AA35" s="38"/>
      <c r="AB35" s="40">
        <v>0</v>
      </c>
      <c r="AC35" s="77">
        <v>0</v>
      </c>
      <c r="AD35" s="318"/>
      <c r="AE35" s="12"/>
      <c r="AF35" s="312"/>
      <c r="AG35" s="313"/>
      <c r="AH35" s="12"/>
    </row>
    <row r="36" spans="1:34">
      <c r="A36" s="324"/>
      <c r="B36" s="46"/>
      <c r="C36" s="45"/>
      <c r="D36" s="30"/>
      <c r="E36" s="38"/>
      <c r="F36" s="40">
        <v>0</v>
      </c>
      <c r="G36" s="38"/>
      <c r="H36" s="40">
        <v>0</v>
      </c>
      <c r="I36" s="38"/>
      <c r="J36" s="40">
        <v>0</v>
      </c>
      <c r="K36" s="38"/>
      <c r="L36" s="40">
        <v>0</v>
      </c>
      <c r="M36" s="38"/>
      <c r="N36" s="40">
        <v>0</v>
      </c>
      <c r="O36" s="38"/>
      <c r="P36" s="40">
        <v>0</v>
      </c>
      <c r="Q36" s="38"/>
      <c r="R36" s="40">
        <v>0</v>
      </c>
      <c r="S36" s="38"/>
      <c r="T36" s="40">
        <v>0</v>
      </c>
      <c r="U36" s="38"/>
      <c r="V36" s="40">
        <v>0</v>
      </c>
      <c r="W36" s="38"/>
      <c r="X36" s="40">
        <v>0</v>
      </c>
      <c r="Y36" s="38"/>
      <c r="Z36" s="40">
        <v>0</v>
      </c>
      <c r="AA36" s="38"/>
      <c r="AB36" s="40">
        <v>0</v>
      </c>
      <c r="AC36" s="77">
        <v>0</v>
      </c>
      <c r="AD36" s="318"/>
      <c r="AE36" s="12"/>
      <c r="AF36" s="312"/>
      <c r="AG36" s="313"/>
      <c r="AH36" s="12"/>
    </row>
    <row r="37" spans="1:34">
      <c r="A37" s="324"/>
      <c r="B37" s="46"/>
      <c r="C37" s="45"/>
      <c r="D37" s="30"/>
      <c r="E37" s="38"/>
      <c r="F37" s="40">
        <v>0</v>
      </c>
      <c r="G37" s="38"/>
      <c r="H37" s="40">
        <v>0</v>
      </c>
      <c r="I37" s="38"/>
      <c r="J37" s="40">
        <v>0</v>
      </c>
      <c r="K37" s="38"/>
      <c r="L37" s="40">
        <v>0</v>
      </c>
      <c r="M37" s="38"/>
      <c r="N37" s="40">
        <v>0</v>
      </c>
      <c r="O37" s="38"/>
      <c r="P37" s="40">
        <v>0</v>
      </c>
      <c r="Q37" s="38"/>
      <c r="R37" s="40">
        <v>0</v>
      </c>
      <c r="S37" s="38"/>
      <c r="T37" s="40">
        <v>0</v>
      </c>
      <c r="U37" s="38"/>
      <c r="V37" s="40">
        <v>0</v>
      </c>
      <c r="W37" s="38"/>
      <c r="X37" s="40">
        <v>0</v>
      </c>
      <c r="Y37" s="38"/>
      <c r="Z37" s="40">
        <v>0</v>
      </c>
      <c r="AA37" s="38"/>
      <c r="AB37" s="40">
        <v>0</v>
      </c>
      <c r="AC37" s="77">
        <v>0</v>
      </c>
      <c r="AD37" s="318"/>
      <c r="AE37" s="12"/>
      <c r="AF37" s="312"/>
      <c r="AG37" s="313"/>
      <c r="AH37" s="12"/>
    </row>
    <row r="38" spans="1:34">
      <c r="A38" s="324"/>
      <c r="B38" s="46"/>
      <c r="C38" s="45"/>
      <c r="D38" s="30"/>
      <c r="E38" s="38"/>
      <c r="F38" s="40">
        <v>0</v>
      </c>
      <c r="G38" s="38"/>
      <c r="H38" s="40">
        <v>0</v>
      </c>
      <c r="I38" s="38"/>
      <c r="J38" s="40">
        <v>0</v>
      </c>
      <c r="K38" s="38"/>
      <c r="L38" s="40">
        <v>0</v>
      </c>
      <c r="M38" s="38"/>
      <c r="N38" s="40">
        <v>0</v>
      </c>
      <c r="O38" s="38"/>
      <c r="P38" s="40">
        <v>0</v>
      </c>
      <c r="Q38" s="38"/>
      <c r="R38" s="40">
        <v>0</v>
      </c>
      <c r="S38" s="38"/>
      <c r="T38" s="40">
        <v>0</v>
      </c>
      <c r="U38" s="38"/>
      <c r="V38" s="40">
        <v>0</v>
      </c>
      <c r="W38" s="38"/>
      <c r="X38" s="40">
        <v>0</v>
      </c>
      <c r="Y38" s="38"/>
      <c r="Z38" s="40">
        <v>0</v>
      </c>
      <c r="AA38" s="38"/>
      <c r="AB38" s="40">
        <v>0</v>
      </c>
      <c r="AC38" s="77">
        <v>0</v>
      </c>
      <c r="AD38" s="318"/>
      <c r="AE38" s="12"/>
      <c r="AF38" s="312"/>
      <c r="AG38" s="313"/>
      <c r="AH38" s="12"/>
    </row>
    <row r="39" spans="1:34">
      <c r="A39" s="324"/>
      <c r="B39" s="46"/>
      <c r="C39" s="45"/>
      <c r="D39" s="30"/>
      <c r="E39" s="38"/>
      <c r="F39" s="40">
        <v>0</v>
      </c>
      <c r="G39" s="38"/>
      <c r="H39" s="40">
        <v>0</v>
      </c>
      <c r="I39" s="38"/>
      <c r="J39" s="40">
        <v>0</v>
      </c>
      <c r="K39" s="38"/>
      <c r="L39" s="40">
        <v>0</v>
      </c>
      <c r="M39" s="38"/>
      <c r="N39" s="40">
        <v>0</v>
      </c>
      <c r="O39" s="38"/>
      <c r="P39" s="40">
        <v>0</v>
      </c>
      <c r="Q39" s="38"/>
      <c r="R39" s="40">
        <v>0</v>
      </c>
      <c r="S39" s="38"/>
      <c r="T39" s="40">
        <v>0</v>
      </c>
      <c r="U39" s="38"/>
      <c r="V39" s="40">
        <v>0</v>
      </c>
      <c r="W39" s="38"/>
      <c r="X39" s="40">
        <v>0</v>
      </c>
      <c r="Y39" s="38"/>
      <c r="Z39" s="40">
        <v>0</v>
      </c>
      <c r="AA39" s="38"/>
      <c r="AB39" s="40">
        <v>0</v>
      </c>
      <c r="AC39" s="77">
        <v>0</v>
      </c>
      <c r="AD39" s="318"/>
      <c r="AE39" s="12"/>
      <c r="AF39" s="312"/>
      <c r="AG39" s="313"/>
      <c r="AH39" s="12"/>
    </row>
    <row r="40" spans="1:34" ht="13.8" thickBot="1">
      <c r="A40" s="324"/>
      <c r="B40" s="46"/>
      <c r="C40" s="45"/>
      <c r="D40" s="30"/>
      <c r="E40" s="38"/>
      <c r="F40" s="40">
        <v>0</v>
      </c>
      <c r="G40" s="38"/>
      <c r="H40" s="40">
        <v>0</v>
      </c>
      <c r="I40" s="38"/>
      <c r="J40" s="40">
        <v>0</v>
      </c>
      <c r="K40" s="38"/>
      <c r="L40" s="40">
        <v>0</v>
      </c>
      <c r="M40" s="38"/>
      <c r="N40" s="40">
        <v>0</v>
      </c>
      <c r="O40" s="38"/>
      <c r="P40" s="40">
        <v>0</v>
      </c>
      <c r="Q40" s="38"/>
      <c r="R40" s="40">
        <v>0</v>
      </c>
      <c r="S40" s="38"/>
      <c r="T40" s="40">
        <v>0</v>
      </c>
      <c r="U40" s="38"/>
      <c r="V40" s="40">
        <v>0</v>
      </c>
      <c r="W40" s="38"/>
      <c r="X40" s="40">
        <v>0</v>
      </c>
      <c r="Y40" s="38"/>
      <c r="Z40" s="40">
        <v>0</v>
      </c>
      <c r="AA40" s="38"/>
      <c r="AB40" s="40">
        <v>0</v>
      </c>
      <c r="AC40" s="77">
        <v>0</v>
      </c>
      <c r="AD40" s="318"/>
      <c r="AE40" s="12"/>
      <c r="AF40" s="312"/>
      <c r="AG40" s="313"/>
      <c r="AH40" s="12"/>
    </row>
    <row r="41" spans="1:34">
      <c r="A41" s="324"/>
      <c r="B41" s="46"/>
      <c r="C41" s="45"/>
      <c r="D41" s="30"/>
      <c r="E41" s="38"/>
      <c r="F41" s="40">
        <v>0</v>
      </c>
      <c r="G41" s="38"/>
      <c r="H41" s="40">
        <v>0</v>
      </c>
      <c r="I41" s="38"/>
      <c r="J41" s="40">
        <v>0</v>
      </c>
      <c r="K41" s="38"/>
      <c r="L41" s="40">
        <v>0</v>
      </c>
      <c r="M41" s="38"/>
      <c r="N41" s="40">
        <v>0</v>
      </c>
      <c r="O41" s="38"/>
      <c r="P41" s="40">
        <v>0</v>
      </c>
      <c r="Q41" s="38"/>
      <c r="R41" s="40">
        <v>0</v>
      </c>
      <c r="S41" s="38"/>
      <c r="T41" s="40">
        <v>0</v>
      </c>
      <c r="U41" s="38"/>
      <c r="V41" s="40">
        <v>0</v>
      </c>
      <c r="W41" s="38"/>
      <c r="X41" s="40">
        <v>0</v>
      </c>
      <c r="Y41" s="38"/>
      <c r="Z41" s="40">
        <v>0</v>
      </c>
      <c r="AA41" s="38"/>
      <c r="AB41" s="40">
        <v>0</v>
      </c>
      <c r="AC41" s="77">
        <v>0</v>
      </c>
      <c r="AD41" s="318"/>
      <c r="AE41" s="12"/>
      <c r="AF41" s="312"/>
      <c r="AG41" s="313"/>
      <c r="AH41" s="47" t="s">
        <v>25</v>
      </c>
    </row>
    <row r="42" spans="1:34" ht="15" customHeight="1" thickBot="1">
      <c r="A42" s="324"/>
      <c r="B42" s="46"/>
      <c r="C42" s="45"/>
      <c r="D42" s="30"/>
      <c r="E42" s="44"/>
      <c r="F42" s="43">
        <v>0</v>
      </c>
      <c r="G42" s="44"/>
      <c r="H42" s="43">
        <v>0</v>
      </c>
      <c r="I42" s="44"/>
      <c r="J42" s="43">
        <v>0</v>
      </c>
      <c r="K42" s="44"/>
      <c r="L42" s="43">
        <v>0</v>
      </c>
      <c r="M42" s="44"/>
      <c r="N42" s="43">
        <v>0</v>
      </c>
      <c r="O42" s="44"/>
      <c r="P42" s="43">
        <v>0</v>
      </c>
      <c r="Q42" s="44"/>
      <c r="R42" s="43">
        <v>0</v>
      </c>
      <c r="S42" s="44"/>
      <c r="T42" s="43">
        <v>0</v>
      </c>
      <c r="U42" s="44"/>
      <c r="V42" s="43">
        <v>0</v>
      </c>
      <c r="W42" s="44"/>
      <c r="X42" s="43">
        <v>0</v>
      </c>
      <c r="Y42" s="44"/>
      <c r="Z42" s="43">
        <v>0</v>
      </c>
      <c r="AA42" s="44"/>
      <c r="AB42" s="43">
        <v>0</v>
      </c>
      <c r="AC42" s="31">
        <v>0</v>
      </c>
      <c r="AD42" s="319"/>
      <c r="AE42" s="12"/>
      <c r="AF42" s="322"/>
      <c r="AG42" s="323"/>
      <c r="AH42" s="18" t="s">
        <v>24</v>
      </c>
    </row>
    <row r="43" spans="1:34" ht="15" customHeight="1">
      <c r="A43" s="326" t="s">
        <v>23</v>
      </c>
      <c r="B43" s="41" t="s">
        <v>22</v>
      </c>
      <c r="C43" s="26">
        <v>72.09</v>
      </c>
      <c r="D43" s="34" t="s">
        <v>17</v>
      </c>
      <c r="E43" s="33">
        <v>70</v>
      </c>
      <c r="F43" s="32">
        <v>5046.3</v>
      </c>
      <c r="G43" s="33">
        <v>70</v>
      </c>
      <c r="H43" s="32">
        <v>5046.3</v>
      </c>
      <c r="I43" s="33">
        <v>70</v>
      </c>
      <c r="J43" s="32">
        <v>5046.3</v>
      </c>
      <c r="K43" s="33">
        <v>70</v>
      </c>
      <c r="L43" s="32">
        <v>5046.3</v>
      </c>
      <c r="M43" s="33">
        <v>70</v>
      </c>
      <c r="N43" s="32">
        <v>5046.3</v>
      </c>
      <c r="O43" s="33">
        <v>70</v>
      </c>
      <c r="P43" s="32">
        <v>5046.3</v>
      </c>
      <c r="Q43" s="33">
        <v>70</v>
      </c>
      <c r="R43" s="32">
        <v>5046.3</v>
      </c>
      <c r="S43" s="33">
        <v>70</v>
      </c>
      <c r="T43" s="32">
        <v>5046.3</v>
      </c>
      <c r="U43" s="33">
        <v>70</v>
      </c>
      <c r="V43" s="32">
        <v>5046.3</v>
      </c>
      <c r="W43" s="33">
        <v>70</v>
      </c>
      <c r="X43" s="32">
        <v>5046.3</v>
      </c>
      <c r="Y43" s="33">
        <v>70</v>
      </c>
      <c r="Z43" s="32">
        <v>5046.3</v>
      </c>
      <c r="AA43" s="33">
        <v>70</v>
      </c>
      <c r="AB43" s="32">
        <v>5046.3</v>
      </c>
      <c r="AC43" s="287">
        <v>60555.600000000013</v>
      </c>
      <c r="AD43" s="317">
        <v>320609.13999999996</v>
      </c>
      <c r="AE43" s="12"/>
      <c r="AF43" s="320"/>
      <c r="AG43" s="321"/>
      <c r="AH43" s="18">
        <v>840</v>
      </c>
    </row>
    <row r="44" spans="1:34" ht="15" customHeight="1">
      <c r="A44" s="339"/>
      <c r="B44" s="42" t="s">
        <v>21</v>
      </c>
      <c r="C44" s="26">
        <v>57.94</v>
      </c>
      <c r="D44" s="30" t="s">
        <v>17</v>
      </c>
      <c r="E44" s="21">
        <v>100</v>
      </c>
      <c r="F44" s="40">
        <v>5794</v>
      </c>
      <c r="G44" s="21">
        <v>100</v>
      </c>
      <c r="H44" s="40">
        <v>5794</v>
      </c>
      <c r="I44" s="21">
        <v>100</v>
      </c>
      <c r="J44" s="40">
        <v>5794</v>
      </c>
      <c r="K44" s="21">
        <v>100</v>
      </c>
      <c r="L44" s="40">
        <v>5794</v>
      </c>
      <c r="M44" s="21">
        <v>100</v>
      </c>
      <c r="N44" s="40">
        <v>5794</v>
      </c>
      <c r="O44" s="21">
        <v>100</v>
      </c>
      <c r="P44" s="40">
        <v>5794</v>
      </c>
      <c r="Q44" s="21">
        <v>100</v>
      </c>
      <c r="R44" s="40">
        <v>5794</v>
      </c>
      <c r="S44" s="21">
        <v>100</v>
      </c>
      <c r="T44" s="40">
        <v>5794</v>
      </c>
      <c r="U44" s="21">
        <v>100</v>
      </c>
      <c r="V44" s="40">
        <v>5794</v>
      </c>
      <c r="W44" s="21">
        <v>100</v>
      </c>
      <c r="X44" s="40">
        <v>5794</v>
      </c>
      <c r="Y44" s="21">
        <v>100</v>
      </c>
      <c r="Z44" s="40">
        <v>5794</v>
      </c>
      <c r="AA44" s="21">
        <v>100</v>
      </c>
      <c r="AB44" s="40">
        <v>5794</v>
      </c>
      <c r="AC44" s="31">
        <v>69528</v>
      </c>
      <c r="AD44" s="318"/>
      <c r="AE44" s="12"/>
      <c r="AF44" s="312"/>
      <c r="AG44" s="313"/>
      <c r="AH44" s="18">
        <v>1200</v>
      </c>
    </row>
    <row r="45" spans="1:34" ht="15" customHeight="1">
      <c r="A45" s="327"/>
      <c r="B45" s="42" t="s">
        <v>168</v>
      </c>
      <c r="C45" s="26">
        <v>57.63</v>
      </c>
      <c r="D45" s="30" t="s">
        <v>17</v>
      </c>
      <c r="E45" s="21">
        <v>180</v>
      </c>
      <c r="F45" s="40">
        <v>10373.4</v>
      </c>
      <c r="G45" s="21">
        <v>180</v>
      </c>
      <c r="H45" s="40">
        <v>10373.4</v>
      </c>
      <c r="I45" s="21">
        <v>180</v>
      </c>
      <c r="J45" s="40">
        <v>10373.4</v>
      </c>
      <c r="K45" s="21">
        <v>180</v>
      </c>
      <c r="L45" s="40">
        <v>10373.4</v>
      </c>
      <c r="M45" s="21">
        <v>180</v>
      </c>
      <c r="N45" s="40">
        <v>10373.4</v>
      </c>
      <c r="O45" s="21">
        <v>180</v>
      </c>
      <c r="P45" s="40">
        <v>10373.4</v>
      </c>
      <c r="Q45" s="21">
        <v>180</v>
      </c>
      <c r="R45" s="40">
        <v>10373.4</v>
      </c>
      <c r="S45" s="21">
        <v>180</v>
      </c>
      <c r="T45" s="40">
        <v>10373.4</v>
      </c>
      <c r="U45" s="21">
        <v>180</v>
      </c>
      <c r="V45" s="40">
        <v>10373.4</v>
      </c>
      <c r="W45" s="21">
        <v>180</v>
      </c>
      <c r="X45" s="40">
        <v>10373.4</v>
      </c>
      <c r="Y45" s="21">
        <v>180</v>
      </c>
      <c r="Z45" s="40">
        <v>10373.4</v>
      </c>
      <c r="AA45" s="21">
        <v>180</v>
      </c>
      <c r="AB45" s="288">
        <v>10373.4</v>
      </c>
      <c r="AC45" s="11">
        <v>124480.79999999997</v>
      </c>
      <c r="AD45" s="318"/>
      <c r="AE45" s="12"/>
      <c r="AF45" s="312"/>
      <c r="AG45" s="313"/>
      <c r="AH45" s="18">
        <v>2160</v>
      </c>
    </row>
    <row r="46" spans="1:34" ht="15" customHeight="1">
      <c r="A46" s="327"/>
      <c r="B46" s="41" t="s">
        <v>20</v>
      </c>
      <c r="C46" s="26">
        <v>54.86</v>
      </c>
      <c r="D46" s="30" t="s">
        <v>17</v>
      </c>
      <c r="E46" s="21">
        <v>77</v>
      </c>
      <c r="F46" s="40">
        <v>4224.22</v>
      </c>
      <c r="G46" s="21">
        <v>77</v>
      </c>
      <c r="H46" s="40">
        <v>4224.22</v>
      </c>
      <c r="I46" s="21">
        <v>77</v>
      </c>
      <c r="J46" s="40">
        <v>4224.22</v>
      </c>
      <c r="K46" s="21">
        <v>77</v>
      </c>
      <c r="L46" s="40">
        <v>4224.22</v>
      </c>
      <c r="M46" s="21">
        <v>77</v>
      </c>
      <c r="N46" s="40">
        <v>4224.22</v>
      </c>
      <c r="O46" s="21">
        <v>77</v>
      </c>
      <c r="P46" s="40">
        <v>4224.22</v>
      </c>
      <c r="Q46" s="21">
        <v>77</v>
      </c>
      <c r="R46" s="40">
        <v>4224.22</v>
      </c>
      <c r="S46" s="21">
        <v>77</v>
      </c>
      <c r="T46" s="40">
        <v>4224.22</v>
      </c>
      <c r="U46" s="21">
        <v>77</v>
      </c>
      <c r="V46" s="40">
        <v>4224.22</v>
      </c>
      <c r="W46" s="21">
        <v>77</v>
      </c>
      <c r="X46" s="40">
        <v>4224.22</v>
      </c>
      <c r="Y46" s="21">
        <v>77</v>
      </c>
      <c r="Z46" s="40">
        <v>4224.22</v>
      </c>
      <c r="AA46" s="21">
        <v>77</v>
      </c>
      <c r="AB46" s="40">
        <v>4224.22</v>
      </c>
      <c r="AC46" s="11">
        <v>50690.640000000007</v>
      </c>
      <c r="AD46" s="318"/>
      <c r="AE46" s="12"/>
      <c r="AF46" s="312"/>
      <c r="AG46" s="313"/>
      <c r="AH46" s="18">
        <v>924</v>
      </c>
    </row>
    <row r="47" spans="1:34" ht="15" customHeight="1" thickBot="1">
      <c r="A47" s="327"/>
      <c r="B47" s="39" t="s">
        <v>67</v>
      </c>
      <c r="C47" s="28">
        <v>57.94</v>
      </c>
      <c r="D47" s="25" t="s">
        <v>17</v>
      </c>
      <c r="E47" s="38">
        <v>20</v>
      </c>
      <c r="F47" s="37">
        <v>1158.8</v>
      </c>
      <c r="G47" s="38">
        <v>20</v>
      </c>
      <c r="H47" s="37">
        <v>1158.8</v>
      </c>
      <c r="I47" s="38">
        <v>20</v>
      </c>
      <c r="J47" s="37">
        <v>1158.8</v>
      </c>
      <c r="K47" s="38">
        <v>20</v>
      </c>
      <c r="L47" s="37">
        <v>1158.8</v>
      </c>
      <c r="M47" s="38">
        <v>20</v>
      </c>
      <c r="N47" s="37">
        <v>1158.8</v>
      </c>
      <c r="O47" s="38">
        <v>20</v>
      </c>
      <c r="P47" s="37">
        <v>1158.8</v>
      </c>
      <c r="Q47" s="38">
        <v>20</v>
      </c>
      <c r="R47" s="37">
        <v>1158.8</v>
      </c>
      <c r="S47" s="38">
        <v>20</v>
      </c>
      <c r="T47" s="37">
        <v>1158.8</v>
      </c>
      <c r="U47" s="38">
        <v>45</v>
      </c>
      <c r="V47" s="37">
        <v>2607.2999999999997</v>
      </c>
      <c r="W47" s="38">
        <v>20</v>
      </c>
      <c r="X47" s="37">
        <v>1158.8</v>
      </c>
      <c r="Y47" s="38">
        <v>20</v>
      </c>
      <c r="Z47" s="37">
        <v>1158.8</v>
      </c>
      <c r="AA47" s="38">
        <v>20</v>
      </c>
      <c r="AB47" s="37">
        <v>1158.8</v>
      </c>
      <c r="AC47" s="289">
        <v>15354.099999999997</v>
      </c>
      <c r="AD47" s="319"/>
      <c r="AE47" s="12"/>
      <c r="AF47" s="312"/>
      <c r="AG47" s="313"/>
      <c r="AH47" s="18">
        <v>265</v>
      </c>
    </row>
    <row r="48" spans="1:34" ht="15" customHeight="1">
      <c r="A48" s="339" t="s">
        <v>19</v>
      </c>
      <c r="B48" s="35" t="s">
        <v>66</v>
      </c>
      <c r="C48" s="275">
        <v>77.91</v>
      </c>
      <c r="D48" s="34" t="s">
        <v>17</v>
      </c>
      <c r="E48" s="33">
        <v>125</v>
      </c>
      <c r="F48" s="32">
        <v>9738.75</v>
      </c>
      <c r="G48" s="33">
        <v>125</v>
      </c>
      <c r="H48" s="32">
        <v>9738.75</v>
      </c>
      <c r="I48" s="33">
        <v>125</v>
      </c>
      <c r="J48" s="32">
        <v>9738.75</v>
      </c>
      <c r="K48" s="33">
        <v>125</v>
      </c>
      <c r="L48" s="32">
        <v>9738.75</v>
      </c>
      <c r="M48" s="33">
        <v>125</v>
      </c>
      <c r="N48" s="32">
        <v>9738.75</v>
      </c>
      <c r="O48" s="33">
        <v>125</v>
      </c>
      <c r="P48" s="32">
        <v>9738.75</v>
      </c>
      <c r="Q48" s="33">
        <v>125</v>
      </c>
      <c r="R48" s="32">
        <v>9738.75</v>
      </c>
      <c r="S48" s="33">
        <v>125</v>
      </c>
      <c r="T48" s="32">
        <v>9738.75</v>
      </c>
      <c r="U48" s="33">
        <v>125</v>
      </c>
      <c r="V48" s="32">
        <v>9738.75</v>
      </c>
      <c r="W48" s="33">
        <v>125</v>
      </c>
      <c r="X48" s="32">
        <v>9738.75</v>
      </c>
      <c r="Y48" s="33">
        <v>125</v>
      </c>
      <c r="Z48" s="32">
        <v>9738.75</v>
      </c>
      <c r="AA48" s="33">
        <v>125</v>
      </c>
      <c r="AB48" s="290">
        <v>9738.75</v>
      </c>
      <c r="AC48" s="291">
        <v>116865</v>
      </c>
      <c r="AD48" s="340">
        <v>312325.15999999997</v>
      </c>
      <c r="AE48" s="12"/>
      <c r="AF48" s="329"/>
      <c r="AG48" s="330"/>
      <c r="AH48" s="18">
        <v>1500</v>
      </c>
    </row>
    <row r="49" spans="1:34" ht="15" customHeight="1">
      <c r="A49" s="327"/>
      <c r="B49" s="29" t="s">
        <v>64</v>
      </c>
      <c r="C49" s="280">
        <v>114.35</v>
      </c>
      <c r="D49" s="30" t="s">
        <v>17</v>
      </c>
      <c r="E49" s="51">
        <v>62</v>
      </c>
      <c r="F49" s="40">
        <v>7089.7</v>
      </c>
      <c r="G49" s="51">
        <v>62</v>
      </c>
      <c r="H49" s="40">
        <v>7089.7</v>
      </c>
      <c r="I49" s="51">
        <v>62</v>
      </c>
      <c r="J49" s="40">
        <v>7089.7</v>
      </c>
      <c r="K49" s="51">
        <v>62</v>
      </c>
      <c r="L49" s="40">
        <v>7089.7</v>
      </c>
      <c r="M49" s="51">
        <v>62</v>
      </c>
      <c r="N49" s="40">
        <v>7089.7</v>
      </c>
      <c r="O49" s="51">
        <v>62</v>
      </c>
      <c r="P49" s="40">
        <v>7089.7</v>
      </c>
      <c r="Q49" s="51">
        <v>62</v>
      </c>
      <c r="R49" s="40">
        <v>7089.7</v>
      </c>
      <c r="S49" s="51">
        <v>62</v>
      </c>
      <c r="T49" s="40">
        <v>7089.7</v>
      </c>
      <c r="U49" s="51">
        <v>62</v>
      </c>
      <c r="V49" s="40">
        <v>7089.7</v>
      </c>
      <c r="W49" s="51">
        <v>62</v>
      </c>
      <c r="X49" s="40">
        <v>7089.7</v>
      </c>
      <c r="Y49" s="51">
        <v>62</v>
      </c>
      <c r="Z49" s="40">
        <v>7089.7</v>
      </c>
      <c r="AA49" s="51">
        <v>60</v>
      </c>
      <c r="AB49" s="40">
        <v>6861</v>
      </c>
      <c r="AC49" s="11">
        <v>84847.699999999983</v>
      </c>
      <c r="AD49" s="333"/>
      <c r="AE49" s="12"/>
      <c r="AF49" s="341"/>
      <c r="AG49" s="342"/>
      <c r="AH49" s="18">
        <v>742</v>
      </c>
    </row>
    <row r="50" spans="1:34" ht="15" customHeight="1">
      <c r="A50" s="327"/>
      <c r="B50" s="29" t="s">
        <v>169</v>
      </c>
      <c r="C50" s="280">
        <v>27.433</v>
      </c>
      <c r="D50" s="30" t="s">
        <v>17</v>
      </c>
      <c r="E50" s="51">
        <v>130</v>
      </c>
      <c r="F50" s="40">
        <v>3566.29</v>
      </c>
      <c r="G50" s="51">
        <v>130</v>
      </c>
      <c r="H50" s="40">
        <v>3566.29</v>
      </c>
      <c r="I50" s="51">
        <v>130</v>
      </c>
      <c r="J50" s="40">
        <v>3566.29</v>
      </c>
      <c r="K50" s="51">
        <v>130</v>
      </c>
      <c r="L50" s="40">
        <v>3566.29</v>
      </c>
      <c r="M50" s="51">
        <v>130</v>
      </c>
      <c r="N50" s="40">
        <v>3566.29</v>
      </c>
      <c r="O50" s="51">
        <v>130</v>
      </c>
      <c r="P50" s="40">
        <v>3566.29</v>
      </c>
      <c r="Q50" s="51">
        <v>130</v>
      </c>
      <c r="R50" s="40">
        <v>3566.29</v>
      </c>
      <c r="S50" s="51">
        <v>130</v>
      </c>
      <c r="T50" s="40">
        <v>3566.29</v>
      </c>
      <c r="U50" s="51">
        <v>130</v>
      </c>
      <c r="V50" s="40">
        <v>3566.29</v>
      </c>
      <c r="W50" s="51">
        <v>130</v>
      </c>
      <c r="X50" s="40">
        <v>3566.29</v>
      </c>
      <c r="Y50" s="51">
        <v>130</v>
      </c>
      <c r="Z50" s="40">
        <v>3566.29</v>
      </c>
      <c r="AA50" s="51">
        <v>130</v>
      </c>
      <c r="AB50" s="288">
        <v>3566.29</v>
      </c>
      <c r="AC50" s="11">
        <v>42795.48</v>
      </c>
      <c r="AD50" s="340"/>
      <c r="AE50" s="12"/>
      <c r="AF50" s="341"/>
      <c r="AG50" s="342"/>
      <c r="AH50" s="18">
        <v>1560</v>
      </c>
    </row>
    <row r="51" spans="1:34" ht="15" customHeight="1">
      <c r="A51" s="332"/>
      <c r="B51" s="274" t="s">
        <v>65</v>
      </c>
      <c r="C51" s="275">
        <v>97.86</v>
      </c>
      <c r="D51" s="110" t="s">
        <v>17</v>
      </c>
      <c r="E51" s="271">
        <v>58</v>
      </c>
      <c r="F51" s="40">
        <v>5675.88</v>
      </c>
      <c r="G51" s="271">
        <v>58</v>
      </c>
      <c r="H51" s="40">
        <v>5675.88</v>
      </c>
      <c r="I51" s="271">
        <v>58</v>
      </c>
      <c r="J51" s="40">
        <v>5675.88</v>
      </c>
      <c r="K51" s="271">
        <v>58</v>
      </c>
      <c r="L51" s="40">
        <v>5675.88</v>
      </c>
      <c r="M51" s="271">
        <v>58</v>
      </c>
      <c r="N51" s="40">
        <v>5675.88</v>
      </c>
      <c r="O51" s="271">
        <v>58</v>
      </c>
      <c r="P51" s="40">
        <v>5675.88</v>
      </c>
      <c r="Q51" s="271">
        <v>58</v>
      </c>
      <c r="R51" s="40">
        <v>5675.88</v>
      </c>
      <c r="S51" s="271">
        <v>58</v>
      </c>
      <c r="T51" s="40">
        <v>5675.88</v>
      </c>
      <c r="U51" s="271">
        <v>58</v>
      </c>
      <c r="V51" s="40">
        <v>5675.88</v>
      </c>
      <c r="W51" s="271">
        <v>57</v>
      </c>
      <c r="X51" s="40">
        <v>5578.0199999999995</v>
      </c>
      <c r="Y51" s="271">
        <v>57</v>
      </c>
      <c r="Z51" s="40">
        <v>5578.0199999999995</v>
      </c>
      <c r="AA51" s="271">
        <v>57</v>
      </c>
      <c r="AB51" s="40">
        <v>5578.0199999999995</v>
      </c>
      <c r="AC51" s="11">
        <v>67816.979999999981</v>
      </c>
      <c r="AD51" s="333"/>
      <c r="AE51" s="12"/>
      <c r="AF51" s="312"/>
      <c r="AG51" s="313"/>
      <c r="AH51" s="18">
        <v>693</v>
      </c>
    </row>
    <row r="52" spans="1:34" ht="15" customHeight="1">
      <c r="A52" s="332"/>
      <c r="B52" s="29"/>
      <c r="C52" s="28"/>
      <c r="D52" s="25"/>
      <c r="E52" s="21"/>
      <c r="F52" s="40">
        <v>0</v>
      </c>
      <c r="G52" s="21"/>
      <c r="H52" s="40">
        <v>0</v>
      </c>
      <c r="I52" s="21"/>
      <c r="J52" s="40">
        <v>0</v>
      </c>
      <c r="K52" s="21"/>
      <c r="L52" s="40">
        <v>0</v>
      </c>
      <c r="M52" s="21"/>
      <c r="N52" s="40">
        <v>0</v>
      </c>
      <c r="O52" s="21"/>
      <c r="P52" s="40">
        <v>0</v>
      </c>
      <c r="Q52" s="21"/>
      <c r="R52" s="40">
        <v>0</v>
      </c>
      <c r="S52" s="21"/>
      <c r="T52" s="40">
        <v>0</v>
      </c>
      <c r="U52" s="51"/>
      <c r="V52" s="40">
        <v>0</v>
      </c>
      <c r="W52" s="51"/>
      <c r="X52" s="40">
        <v>0</v>
      </c>
      <c r="Y52" s="51"/>
      <c r="Z52" s="40">
        <v>0</v>
      </c>
      <c r="AA52" s="51"/>
      <c r="AB52" s="288">
        <v>0</v>
      </c>
      <c r="AC52" s="11">
        <v>0</v>
      </c>
      <c r="AD52" s="340"/>
      <c r="AE52" s="12"/>
      <c r="AF52" s="312"/>
      <c r="AG52" s="313"/>
      <c r="AH52" s="18">
        <v>0</v>
      </c>
    </row>
    <row r="53" spans="1:34" ht="15" customHeight="1">
      <c r="A53" s="332"/>
      <c r="B53" s="29"/>
      <c r="C53" s="28"/>
      <c r="D53" s="25"/>
      <c r="E53" s="21"/>
      <c r="F53" s="40">
        <v>0</v>
      </c>
      <c r="G53" s="21"/>
      <c r="H53" s="40">
        <v>0</v>
      </c>
      <c r="I53" s="21"/>
      <c r="J53" s="40">
        <v>0</v>
      </c>
      <c r="K53" s="21"/>
      <c r="L53" s="40">
        <v>0</v>
      </c>
      <c r="M53" s="21"/>
      <c r="N53" s="40">
        <v>0</v>
      </c>
      <c r="O53" s="21"/>
      <c r="P53" s="40">
        <v>0</v>
      </c>
      <c r="Q53" s="21"/>
      <c r="R53" s="40">
        <v>0</v>
      </c>
      <c r="S53" s="21"/>
      <c r="T53" s="40">
        <v>0</v>
      </c>
      <c r="U53" s="21"/>
      <c r="V53" s="40">
        <v>0</v>
      </c>
      <c r="W53" s="21"/>
      <c r="X53" s="40">
        <v>0</v>
      </c>
      <c r="Y53" s="21"/>
      <c r="Z53" s="40">
        <v>0</v>
      </c>
      <c r="AA53" s="21"/>
      <c r="AB53" s="40">
        <v>0</v>
      </c>
      <c r="AC53" s="11">
        <v>0</v>
      </c>
      <c r="AD53" s="333"/>
      <c r="AE53" s="12"/>
      <c r="AF53" s="312"/>
      <c r="AG53" s="313"/>
      <c r="AH53" s="18">
        <v>0</v>
      </c>
    </row>
    <row r="54" spans="1:34" ht="15" customHeight="1">
      <c r="A54" s="332"/>
      <c r="B54" s="27" t="s">
        <v>18</v>
      </c>
      <c r="C54" s="26"/>
      <c r="D54" s="25"/>
      <c r="E54" s="21"/>
      <c r="F54" s="40">
        <v>0</v>
      </c>
      <c r="G54" s="21"/>
      <c r="H54" s="40">
        <v>0</v>
      </c>
      <c r="I54" s="21"/>
      <c r="J54" s="40">
        <v>0</v>
      </c>
      <c r="K54" s="21"/>
      <c r="L54" s="40">
        <v>0</v>
      </c>
      <c r="M54" s="21"/>
      <c r="N54" s="40">
        <v>0</v>
      </c>
      <c r="O54" s="21"/>
      <c r="P54" s="40">
        <v>0</v>
      </c>
      <c r="Q54" s="21"/>
      <c r="R54" s="40">
        <v>0</v>
      </c>
      <c r="S54" s="21"/>
      <c r="T54" s="40">
        <v>0</v>
      </c>
      <c r="U54" s="21"/>
      <c r="V54" s="40">
        <v>0</v>
      </c>
      <c r="W54" s="21"/>
      <c r="X54" s="40">
        <v>0</v>
      </c>
      <c r="Y54" s="21"/>
      <c r="Z54" s="40">
        <v>0</v>
      </c>
      <c r="AA54" s="21"/>
      <c r="AB54" s="40">
        <v>0</v>
      </c>
      <c r="AC54" s="11">
        <v>0</v>
      </c>
      <c r="AD54" s="333"/>
      <c r="AE54" s="12"/>
      <c r="AF54" s="312"/>
      <c r="AG54" s="313"/>
      <c r="AH54" s="18">
        <v>0</v>
      </c>
    </row>
    <row r="55" spans="1:34" ht="15" customHeight="1">
      <c r="A55" s="332"/>
      <c r="B55" s="27" t="s">
        <v>18</v>
      </c>
      <c r="C55" s="26"/>
      <c r="D55" s="25"/>
      <c r="E55" s="21"/>
      <c r="F55" s="40">
        <v>0</v>
      </c>
      <c r="G55" s="21"/>
      <c r="H55" s="40">
        <v>0</v>
      </c>
      <c r="I55" s="21"/>
      <c r="J55" s="40">
        <v>0</v>
      </c>
      <c r="K55" s="21"/>
      <c r="L55" s="40">
        <v>0</v>
      </c>
      <c r="M55" s="21"/>
      <c r="N55" s="40">
        <v>0</v>
      </c>
      <c r="O55" s="21"/>
      <c r="P55" s="40">
        <v>0</v>
      </c>
      <c r="Q55" s="21"/>
      <c r="R55" s="40">
        <v>0</v>
      </c>
      <c r="S55" s="21"/>
      <c r="T55" s="40">
        <v>0</v>
      </c>
      <c r="U55" s="21"/>
      <c r="V55" s="40">
        <v>0</v>
      </c>
      <c r="W55" s="21"/>
      <c r="X55" s="40">
        <v>0</v>
      </c>
      <c r="Y55" s="21"/>
      <c r="Z55" s="40">
        <v>0</v>
      </c>
      <c r="AA55" s="21"/>
      <c r="AB55" s="288">
        <v>0</v>
      </c>
      <c r="AC55" s="11">
        <v>0</v>
      </c>
      <c r="AD55" s="340"/>
      <c r="AE55" s="12"/>
      <c r="AF55" s="312"/>
      <c r="AG55" s="313"/>
      <c r="AH55" s="18">
        <v>0</v>
      </c>
    </row>
    <row r="56" spans="1:34" ht="15" customHeight="1">
      <c r="A56" s="332"/>
      <c r="B56" s="27" t="s">
        <v>18</v>
      </c>
      <c r="C56" s="26"/>
      <c r="D56" s="25"/>
      <c r="E56" s="21"/>
      <c r="F56" s="40">
        <v>0</v>
      </c>
      <c r="G56" s="21"/>
      <c r="H56" s="40">
        <v>0</v>
      </c>
      <c r="I56" s="21"/>
      <c r="J56" s="40">
        <v>0</v>
      </c>
      <c r="K56" s="21"/>
      <c r="L56" s="40">
        <v>0</v>
      </c>
      <c r="M56" s="21"/>
      <c r="N56" s="40">
        <v>0</v>
      </c>
      <c r="O56" s="21"/>
      <c r="P56" s="40">
        <v>0</v>
      </c>
      <c r="Q56" s="21"/>
      <c r="R56" s="40">
        <v>0</v>
      </c>
      <c r="S56" s="21"/>
      <c r="T56" s="40">
        <v>0</v>
      </c>
      <c r="U56" s="21"/>
      <c r="V56" s="40">
        <v>0</v>
      </c>
      <c r="W56" s="21"/>
      <c r="X56" s="40">
        <v>0</v>
      </c>
      <c r="Y56" s="21"/>
      <c r="Z56" s="40">
        <v>0</v>
      </c>
      <c r="AA56" s="21"/>
      <c r="AB56" s="40">
        <v>0</v>
      </c>
      <c r="AC56" s="11">
        <v>0</v>
      </c>
      <c r="AD56" s="333"/>
      <c r="AE56" s="12"/>
      <c r="AF56" s="312"/>
      <c r="AG56" s="313"/>
      <c r="AH56" s="18">
        <v>0</v>
      </c>
    </row>
    <row r="57" spans="1:34" ht="15" customHeight="1" thickBot="1">
      <c r="A57" s="328"/>
      <c r="B57" s="24" t="s">
        <v>18</v>
      </c>
      <c r="C57" s="23"/>
      <c r="D57" s="22"/>
      <c r="E57" s="44"/>
      <c r="F57" s="40">
        <v>0</v>
      </c>
      <c r="G57" s="44"/>
      <c r="H57" s="43">
        <v>0</v>
      </c>
      <c r="I57" s="44"/>
      <c r="J57" s="43">
        <v>0</v>
      </c>
      <c r="K57" s="44"/>
      <c r="L57" s="43">
        <v>0</v>
      </c>
      <c r="M57" s="44"/>
      <c r="N57" s="43">
        <v>0</v>
      </c>
      <c r="O57" s="44"/>
      <c r="P57" s="43">
        <v>0</v>
      </c>
      <c r="Q57" s="44"/>
      <c r="R57" s="43">
        <v>0</v>
      </c>
      <c r="S57" s="44"/>
      <c r="T57" s="43">
        <v>0</v>
      </c>
      <c r="U57" s="44"/>
      <c r="V57" s="43">
        <v>0</v>
      </c>
      <c r="W57" s="44"/>
      <c r="X57" s="43">
        <v>0</v>
      </c>
      <c r="Y57" s="44"/>
      <c r="Z57" s="43">
        <v>0</v>
      </c>
      <c r="AA57" s="44"/>
      <c r="AB57" s="43">
        <v>0</v>
      </c>
      <c r="AC57" s="81">
        <v>0</v>
      </c>
      <c r="AD57" s="334"/>
      <c r="AE57" s="12"/>
      <c r="AF57" s="322"/>
      <c r="AG57" s="323"/>
      <c r="AH57" s="13">
        <v>0</v>
      </c>
    </row>
    <row r="58" spans="1:34" ht="20.100000000000001" customHeight="1" thickBot="1">
      <c r="A58" s="74"/>
      <c r="B58" s="335" t="s">
        <v>16</v>
      </c>
      <c r="C58" s="335"/>
      <c r="D58" s="335"/>
      <c r="E58" s="335"/>
      <c r="F58" s="16">
        <v>63252.34</v>
      </c>
      <c r="G58" s="17"/>
      <c r="H58" s="16">
        <v>62752.34</v>
      </c>
      <c r="I58" s="15"/>
      <c r="J58" s="16">
        <v>126796.28117647058</v>
      </c>
      <c r="K58" s="15"/>
      <c r="L58" s="16">
        <v>68517.045882352948</v>
      </c>
      <c r="M58" s="15"/>
      <c r="N58" s="16">
        <v>62828.34</v>
      </c>
      <c r="O58" s="15"/>
      <c r="P58" s="16">
        <v>91487.634117647074</v>
      </c>
      <c r="Q58" s="15"/>
      <c r="R58" s="16">
        <v>89887.163529411773</v>
      </c>
      <c r="S58" s="15"/>
      <c r="T58" s="16">
        <v>72017.045882352948</v>
      </c>
      <c r="U58" s="15"/>
      <c r="V58" s="16">
        <v>236453.3105882353</v>
      </c>
      <c r="W58" s="15"/>
      <c r="X58" s="16">
        <v>78213.303529411773</v>
      </c>
      <c r="Y58" s="15"/>
      <c r="Z58" s="16">
        <v>74789.303529411773</v>
      </c>
      <c r="AA58" s="15"/>
      <c r="AB58" s="14">
        <v>103219.89764705882</v>
      </c>
      <c r="AC58" s="336">
        <v>1130214.0058823528</v>
      </c>
      <c r="AD58" s="337"/>
      <c r="AE58" s="12"/>
      <c r="AF58" s="12"/>
      <c r="AG58" s="12"/>
      <c r="AH58" s="12"/>
    </row>
    <row r="59" spans="1:34" ht="17.399999999999999">
      <c r="AC59" s="292"/>
      <c r="AD59" s="292"/>
    </row>
    <row r="61" spans="1:34" ht="13.8" thickBot="1">
      <c r="A61" s="12"/>
      <c r="B61" s="299" t="s">
        <v>171</v>
      </c>
      <c r="C61" s="299"/>
      <c r="D61" s="299" t="s">
        <v>172</v>
      </c>
      <c r="E61" s="299"/>
      <c r="F61" s="16">
        <f>SUM(F58)</f>
        <v>63252.34</v>
      </c>
      <c r="G61" s="293"/>
      <c r="H61" s="16">
        <f>SUM(H58)</f>
        <v>62752.34</v>
      </c>
      <c r="I61" s="293"/>
      <c r="J61" s="16">
        <f>SUM(J58)</f>
        <v>126796.28117647058</v>
      </c>
      <c r="K61" s="293"/>
      <c r="L61" s="16">
        <f>SUM(L58)</f>
        <v>68517.045882352948</v>
      </c>
      <c r="M61" s="293"/>
      <c r="N61" s="16">
        <f>SUM(N58)</f>
        <v>62828.34</v>
      </c>
      <c r="O61" s="293"/>
      <c r="P61" s="16">
        <f>SUM(P58)</f>
        <v>91487.634117647074</v>
      </c>
      <c r="Q61" s="293"/>
      <c r="R61" s="16">
        <f>SUM(R58)</f>
        <v>89887.163529411773</v>
      </c>
      <c r="S61" s="293"/>
      <c r="T61" s="16">
        <f>SUM(T58)</f>
        <v>72017.045882352948</v>
      </c>
      <c r="U61" s="293"/>
      <c r="V61" s="16">
        <f>SUM(V58)</f>
        <v>236453.3105882353</v>
      </c>
      <c r="W61" s="293"/>
      <c r="X61" s="16">
        <f>SUM(X58)</f>
        <v>78213.303529411773</v>
      </c>
      <c r="Y61" s="293"/>
      <c r="Z61" s="16">
        <f>SUM(Z58)</f>
        <v>74789.303529411773</v>
      </c>
      <c r="AA61" s="293"/>
      <c r="AB61" s="16">
        <f>SUM(AB58)</f>
        <v>103219.89764705882</v>
      </c>
      <c r="AC61" s="11">
        <f>SUM(AB61,Z61,X61,V61,T61,R61,P61,N61,L61,J61,H61,F61)</f>
        <v>1130214.0058823531</v>
      </c>
    </row>
    <row r="62" spans="1:34" ht="14.4">
      <c r="B62" s="299" t="s">
        <v>173</v>
      </c>
      <c r="C62" s="299"/>
      <c r="D62" s="299"/>
      <c r="E62" s="299"/>
      <c r="F62" s="295">
        <v>120000</v>
      </c>
    </row>
    <row r="63" spans="1:34" ht="14.4">
      <c r="B63" s="299" t="s">
        <v>2</v>
      </c>
      <c r="C63" s="299"/>
      <c r="D63" s="299"/>
      <c r="E63" s="299"/>
      <c r="F63" s="294">
        <f>AC61/F62</f>
        <v>9.4184500490196079</v>
      </c>
    </row>
  </sheetData>
  <mergeCells count="78">
    <mergeCell ref="AF56:AG56"/>
    <mergeCell ref="AF57:AG57"/>
    <mergeCell ref="B58:E58"/>
    <mergeCell ref="AC58:AD58"/>
    <mergeCell ref="A48:A57"/>
    <mergeCell ref="AD48:AD57"/>
    <mergeCell ref="AF48:AG48"/>
    <mergeCell ref="AF49:AG49"/>
    <mergeCell ref="AF50:AG50"/>
    <mergeCell ref="AF51:AG51"/>
    <mergeCell ref="AF52:AG52"/>
    <mergeCell ref="AF53:AG53"/>
    <mergeCell ref="AF54:AG54"/>
    <mergeCell ref="AF55:AG55"/>
    <mergeCell ref="AF41:AG41"/>
    <mergeCell ref="AF42:AG42"/>
    <mergeCell ref="A43:A47"/>
    <mergeCell ref="AD43:AD47"/>
    <mergeCell ref="AF43:AG43"/>
    <mergeCell ref="AF44:AG44"/>
    <mergeCell ref="AF45:AG45"/>
    <mergeCell ref="AF46:AG46"/>
    <mergeCell ref="AF47:AG47"/>
    <mergeCell ref="A33:A42"/>
    <mergeCell ref="AD33:AD42"/>
    <mergeCell ref="AF33:AG33"/>
    <mergeCell ref="AF34:AG34"/>
    <mergeCell ref="AF35:AG35"/>
    <mergeCell ref="AF36:AG36"/>
    <mergeCell ref="AF37:AG37"/>
    <mergeCell ref="AF38:AG38"/>
    <mergeCell ref="AF39:AG39"/>
    <mergeCell ref="AF40:AG40"/>
    <mergeCell ref="AF27:AG27"/>
    <mergeCell ref="AF28:AG28"/>
    <mergeCell ref="AF29:AG29"/>
    <mergeCell ref="AF30:AG30"/>
    <mergeCell ref="AF31:AG31"/>
    <mergeCell ref="AF32:AG32"/>
    <mergeCell ref="AF13:AG13"/>
    <mergeCell ref="AF14:AG14"/>
    <mergeCell ref="AF15:AG15"/>
    <mergeCell ref="AF22:AG22"/>
    <mergeCell ref="A23:A32"/>
    <mergeCell ref="AD23:AD32"/>
    <mergeCell ref="AF23:AG23"/>
    <mergeCell ref="AF24:AG24"/>
    <mergeCell ref="AF25:AG25"/>
    <mergeCell ref="AF26:AG26"/>
    <mergeCell ref="A5:A22"/>
    <mergeCell ref="AD5:AD22"/>
    <mergeCell ref="AF5:AG5"/>
    <mergeCell ref="AF6:AG6"/>
    <mergeCell ref="AF7:AG7"/>
    <mergeCell ref="AF8:AG8"/>
    <mergeCell ref="AF12:AG12"/>
    <mergeCell ref="S3:T3"/>
    <mergeCell ref="U3:V3"/>
    <mergeCell ref="W3:X3"/>
    <mergeCell ref="Y3:Z3"/>
    <mergeCell ref="AA3:AB3"/>
    <mergeCell ref="AF3:AG4"/>
    <mergeCell ref="B61:E61"/>
    <mergeCell ref="B62:E62"/>
    <mergeCell ref="B63:E63"/>
    <mergeCell ref="A1:AD1"/>
    <mergeCell ref="AF1:AG1"/>
    <mergeCell ref="B3:D3"/>
    <mergeCell ref="E3:F3"/>
    <mergeCell ref="G3:H3"/>
    <mergeCell ref="I3:J3"/>
    <mergeCell ref="K3:L3"/>
    <mergeCell ref="M3:N3"/>
    <mergeCell ref="O3:P3"/>
    <mergeCell ref="Q3:R3"/>
    <mergeCell ref="AF9:AG9"/>
    <mergeCell ref="AF10:AG10"/>
    <mergeCell ref="AF11:AG11"/>
  </mergeCells>
  <pageMargins left="0" right="0" top="0.75" bottom="0.5" header="0" footer="0"/>
  <pageSetup scale="55" orientation="landscape" r:id="rId1"/>
  <headerFooter>
    <oddHeader>&amp;C&amp;18CUI</oddHeader>
    <oddFooter>&amp;C&amp;18CUI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03853-3E79-46C1-87FB-7B5414DE92F2}">
  <sheetPr>
    <pageSetUpPr fitToPage="1"/>
  </sheetPr>
  <dimension ref="A1:AL66"/>
  <sheetViews>
    <sheetView topLeftCell="M42" zoomScale="90" zoomScaleNormal="90" workbookViewId="0">
      <selection activeCell="D64" sqref="D64"/>
    </sheetView>
  </sheetViews>
  <sheetFormatPr defaultColWidth="9.109375" defaultRowHeight="13.2"/>
  <cols>
    <col min="1" max="1" width="9.109375" style="10"/>
    <col min="2" max="2" width="7.33203125" style="10" customWidth="1"/>
    <col min="3" max="3" width="7.109375" style="10" customWidth="1"/>
    <col min="4" max="4" width="38.88671875" style="10" bestFit="1" customWidth="1"/>
    <col min="5" max="16384" width="9.109375" style="10"/>
  </cols>
  <sheetData>
    <row r="1" spans="1:38" ht="15" thickBot="1">
      <c r="A1"/>
      <c r="B1"/>
      <c r="C1"/>
      <c r="D1"/>
      <c r="E1"/>
      <c r="F1"/>
      <c r="G1"/>
      <c r="H1"/>
      <c r="I1"/>
      <c r="J1"/>
      <c r="K1"/>
      <c r="L1"/>
      <c r="M1"/>
      <c r="N1"/>
      <c r="O1"/>
      <c r="P1"/>
      <c r="Q1"/>
      <c r="R1"/>
      <c r="S1"/>
      <c r="T1"/>
      <c r="U1"/>
      <c r="V1"/>
      <c r="W1"/>
      <c r="X1"/>
      <c r="Y1"/>
      <c r="Z1"/>
      <c r="AA1"/>
      <c r="AB1"/>
      <c r="AC1"/>
      <c r="AD1"/>
      <c r="AE1"/>
      <c r="AF1"/>
      <c r="AG1"/>
      <c r="AH1"/>
      <c r="AI1"/>
      <c r="AJ1"/>
      <c r="AK1"/>
      <c r="AL1"/>
    </row>
    <row r="2" spans="1:38" ht="21.6" thickBot="1">
      <c r="A2"/>
      <c r="B2" s="389" t="s">
        <v>139</v>
      </c>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1"/>
      <c r="AH2"/>
      <c r="AI2" s="392"/>
      <c r="AJ2" s="393"/>
      <c r="AK2" s="394"/>
      <c r="AL2"/>
    </row>
    <row r="3" spans="1:38" ht="15" thickBot="1">
      <c r="A3"/>
      <c r="B3" s="89"/>
      <c r="C3" s="395"/>
      <c r="D3" s="395"/>
      <c r="E3" s="395"/>
      <c r="F3" s="396"/>
      <c r="G3" s="380" t="s">
        <v>62</v>
      </c>
      <c r="H3" s="381"/>
      <c r="I3" s="380" t="s">
        <v>61</v>
      </c>
      <c r="J3" s="381"/>
      <c r="K3" s="380" t="s">
        <v>60</v>
      </c>
      <c r="L3" s="381"/>
      <c r="M3" s="380" t="s">
        <v>59</v>
      </c>
      <c r="N3" s="381"/>
      <c r="O3" s="380" t="s">
        <v>58</v>
      </c>
      <c r="P3" s="381"/>
      <c r="Q3" s="380" t="s">
        <v>57</v>
      </c>
      <c r="R3" s="381"/>
      <c r="S3" s="380" t="s">
        <v>56</v>
      </c>
      <c r="T3" s="381"/>
      <c r="U3" s="380" t="s">
        <v>55</v>
      </c>
      <c r="V3" s="381"/>
      <c r="W3" s="380" t="s">
        <v>54</v>
      </c>
      <c r="X3" s="381"/>
      <c r="Y3" s="397" t="s">
        <v>142</v>
      </c>
      <c r="Z3" s="380" t="s">
        <v>53</v>
      </c>
      <c r="AA3" s="381"/>
      <c r="AB3" s="380" t="s">
        <v>52</v>
      </c>
      <c r="AC3" s="381"/>
      <c r="AD3" s="380" t="s">
        <v>51</v>
      </c>
      <c r="AE3" s="381"/>
      <c r="AF3" s="90" t="s">
        <v>50</v>
      </c>
      <c r="AG3" s="91"/>
      <c r="AH3" s="92"/>
      <c r="AI3" s="374" t="s">
        <v>49</v>
      </c>
      <c r="AJ3" s="375"/>
      <c r="AK3" s="376"/>
      <c r="AL3"/>
    </row>
    <row r="4" spans="1:38" ht="15" thickBot="1">
      <c r="A4"/>
      <c r="B4" s="93"/>
      <c r="C4" s="94" t="s">
        <v>48</v>
      </c>
      <c r="D4" s="95"/>
      <c r="E4" s="95" t="s">
        <v>44</v>
      </c>
      <c r="F4" s="96" t="s">
        <v>46</v>
      </c>
      <c r="G4" s="97" t="s">
        <v>45</v>
      </c>
      <c r="H4" s="98" t="s">
        <v>44</v>
      </c>
      <c r="I4" s="97" t="s">
        <v>45</v>
      </c>
      <c r="J4" s="98" t="s">
        <v>44</v>
      </c>
      <c r="K4" s="97" t="s">
        <v>45</v>
      </c>
      <c r="L4" s="98" t="s">
        <v>44</v>
      </c>
      <c r="M4" s="97" t="s">
        <v>45</v>
      </c>
      <c r="N4" s="98" t="s">
        <v>44</v>
      </c>
      <c r="O4" s="97" t="s">
        <v>45</v>
      </c>
      <c r="P4" s="98" t="s">
        <v>44</v>
      </c>
      <c r="Q4" s="97" t="s">
        <v>45</v>
      </c>
      <c r="R4" s="98" t="s">
        <v>44</v>
      </c>
      <c r="S4" s="97" t="s">
        <v>45</v>
      </c>
      <c r="T4" s="98" t="s">
        <v>44</v>
      </c>
      <c r="U4" s="97" t="s">
        <v>45</v>
      </c>
      <c r="V4" s="98" t="s">
        <v>44</v>
      </c>
      <c r="W4" s="97" t="s">
        <v>45</v>
      </c>
      <c r="X4" s="99" t="s">
        <v>44</v>
      </c>
      <c r="Y4" s="398"/>
      <c r="Z4" s="97" t="s">
        <v>45</v>
      </c>
      <c r="AA4" s="98" t="s">
        <v>44</v>
      </c>
      <c r="AB4" s="97" t="s">
        <v>45</v>
      </c>
      <c r="AC4" s="98" t="s">
        <v>44</v>
      </c>
      <c r="AD4" s="97" t="s">
        <v>45</v>
      </c>
      <c r="AE4" s="98" t="s">
        <v>44</v>
      </c>
      <c r="AF4" s="100" t="s">
        <v>43</v>
      </c>
      <c r="AG4" s="99"/>
      <c r="AH4" s="92"/>
      <c r="AI4" s="377"/>
      <c r="AJ4" s="378"/>
      <c r="AK4" s="379"/>
      <c r="AL4"/>
    </row>
    <row r="5" spans="1:38" ht="14.4">
      <c r="A5"/>
      <c r="B5" s="360" t="s">
        <v>138</v>
      </c>
      <c r="C5" s="349" t="s">
        <v>137</v>
      </c>
      <c r="D5" s="350"/>
      <c r="E5" s="101"/>
      <c r="F5" s="102"/>
      <c r="G5" s="103"/>
      <c r="H5" s="104"/>
      <c r="I5" s="103"/>
      <c r="J5" s="104"/>
      <c r="K5" s="103"/>
      <c r="L5" s="104"/>
      <c r="M5" s="237"/>
      <c r="N5" s="238"/>
      <c r="O5" s="237"/>
      <c r="P5" s="238"/>
      <c r="Q5" s="237"/>
      <c r="R5" s="238"/>
      <c r="S5" s="237"/>
      <c r="T5" s="238"/>
      <c r="U5" s="237"/>
      <c r="V5" s="238"/>
      <c r="W5" s="237"/>
      <c r="X5" s="239"/>
      <c r="Y5" s="382">
        <f>N12+P12+R12+T12+V12+X12+X20+V20+T20+R20+P20+N20</f>
        <v>1948675</v>
      </c>
      <c r="Z5" s="103"/>
      <c r="AA5" s="104"/>
      <c r="AB5" s="103"/>
      <c r="AC5" s="104"/>
      <c r="AD5" s="103"/>
      <c r="AE5" s="104"/>
      <c r="AF5" s="105"/>
      <c r="AG5" s="353">
        <f>+AF12+AF20</f>
        <v>306255.29499999998</v>
      </c>
      <c r="AH5" s="106"/>
      <c r="AI5" s="357"/>
      <c r="AJ5" s="358"/>
      <c r="AK5" s="359"/>
      <c r="AL5"/>
    </row>
    <row r="6" spans="1:38" ht="14.4">
      <c r="A6"/>
      <c r="B6" s="361"/>
      <c r="C6" s="107"/>
      <c r="D6" s="108" t="s">
        <v>136</v>
      </c>
      <c r="E6" s="109">
        <v>86.16</v>
      </c>
      <c r="F6" s="110" t="s">
        <v>17</v>
      </c>
      <c r="G6" s="111">
        <v>4</v>
      </c>
      <c r="H6" s="112">
        <f t="shared" ref="H6:H7" si="0">$E6*G6</f>
        <v>344.64</v>
      </c>
      <c r="I6" s="111">
        <v>4</v>
      </c>
      <c r="J6" s="112">
        <f t="shared" ref="J6:J11" si="1">$E6*I6</f>
        <v>344.64</v>
      </c>
      <c r="K6" s="111">
        <v>4</v>
      </c>
      <c r="L6" s="112">
        <f t="shared" ref="L6:L11" si="2">$E6*K6</f>
        <v>344.64</v>
      </c>
      <c r="M6" s="240">
        <v>152</v>
      </c>
      <c r="N6" s="241">
        <v>28378.106042010637</v>
      </c>
      <c r="O6" s="240">
        <v>160</v>
      </c>
      <c r="P6" s="241">
        <v>29407.111908707106</v>
      </c>
      <c r="Q6" s="240">
        <v>184</v>
      </c>
      <c r="R6" s="241">
        <v>32385.786921638181</v>
      </c>
      <c r="S6" s="240">
        <v>173</v>
      </c>
      <c r="T6" s="241">
        <v>31039.194913514035</v>
      </c>
      <c r="U6" s="240">
        <v>184</v>
      </c>
      <c r="V6" s="241">
        <v>32385.786921638181</v>
      </c>
      <c r="W6" s="240">
        <v>181</v>
      </c>
      <c r="X6" s="242">
        <v>32021.395433304799</v>
      </c>
      <c r="Y6" s="383"/>
      <c r="Z6" s="111">
        <v>4</v>
      </c>
      <c r="AA6" s="112">
        <f t="shared" ref="AA6:AA11" si="3">$E6*Z6</f>
        <v>344.64</v>
      </c>
      <c r="AB6" s="111">
        <v>4</v>
      </c>
      <c r="AC6" s="112">
        <f t="shared" ref="AC6:AC11" si="4">$E6*AB6</f>
        <v>344.64</v>
      </c>
      <c r="AD6" s="111">
        <v>4</v>
      </c>
      <c r="AE6" s="112">
        <f t="shared" ref="AE6:AE11" si="5">$E6*AD6</f>
        <v>344.64</v>
      </c>
      <c r="AF6" s="113">
        <f t="shared" ref="AF6:AF11" si="6">+H6+J6+L6+AA6+AC6+AE6</f>
        <v>2067.8399999999997</v>
      </c>
      <c r="AG6" s="354"/>
      <c r="AH6" s="106"/>
      <c r="AI6" s="343" t="s">
        <v>135</v>
      </c>
      <c r="AJ6" s="344"/>
      <c r="AK6" s="345"/>
      <c r="AL6"/>
    </row>
    <row r="7" spans="1:38" ht="14.4">
      <c r="A7"/>
      <c r="B7" s="361"/>
      <c r="C7" s="107"/>
      <c r="D7" s="108" t="s">
        <v>134</v>
      </c>
      <c r="E7" s="109">
        <v>78.08</v>
      </c>
      <c r="F7" s="110" t="s">
        <v>17</v>
      </c>
      <c r="G7" s="111">
        <v>141</v>
      </c>
      <c r="H7" s="112">
        <f t="shared" si="0"/>
        <v>11009.28</v>
      </c>
      <c r="I7" s="111">
        <v>142</v>
      </c>
      <c r="J7" s="112">
        <f t="shared" si="1"/>
        <v>11087.36</v>
      </c>
      <c r="K7" s="111">
        <v>120</v>
      </c>
      <c r="L7" s="112">
        <f t="shared" si="2"/>
        <v>9369.6</v>
      </c>
      <c r="M7" s="240">
        <v>152</v>
      </c>
      <c r="N7" s="241">
        <v>25716.835187560238</v>
      </c>
      <c r="O7" s="240">
        <v>160</v>
      </c>
      <c r="P7" s="241">
        <v>26649.341896841357</v>
      </c>
      <c r="Q7" s="240">
        <v>184</v>
      </c>
      <c r="R7" s="241">
        <v>29348.679698717613</v>
      </c>
      <c r="S7" s="240">
        <v>173</v>
      </c>
      <c r="T7" s="241">
        <v>28128.369763778737</v>
      </c>
      <c r="U7" s="240">
        <v>184</v>
      </c>
      <c r="V7" s="241">
        <v>29348.679698717613</v>
      </c>
      <c r="W7" s="240">
        <v>181</v>
      </c>
      <c r="X7" s="242">
        <v>29018.460485520409</v>
      </c>
      <c r="Y7" s="383"/>
      <c r="Z7" s="111">
        <v>131</v>
      </c>
      <c r="AA7" s="112">
        <f t="shared" si="3"/>
        <v>10228.48</v>
      </c>
      <c r="AB7" s="111">
        <v>165</v>
      </c>
      <c r="AC7" s="112">
        <f t="shared" si="4"/>
        <v>12883.199999999999</v>
      </c>
      <c r="AD7" s="111">
        <v>150</v>
      </c>
      <c r="AE7" s="112">
        <f t="shared" si="5"/>
        <v>11712</v>
      </c>
      <c r="AF7" s="113">
        <f t="shared" si="6"/>
        <v>66289.919999999998</v>
      </c>
      <c r="AG7" s="354"/>
      <c r="AH7" s="106"/>
      <c r="AI7" s="343" t="s">
        <v>133</v>
      </c>
      <c r="AJ7" s="344"/>
      <c r="AK7" s="345"/>
      <c r="AL7"/>
    </row>
    <row r="8" spans="1:38" ht="14.4">
      <c r="A8"/>
      <c r="B8" s="361"/>
      <c r="C8" s="107"/>
      <c r="D8" s="108" t="s">
        <v>143</v>
      </c>
      <c r="E8" s="109">
        <v>98.57</v>
      </c>
      <c r="F8" s="110" t="s">
        <v>17</v>
      </c>
      <c r="G8" s="111"/>
      <c r="H8" s="112">
        <f>$E8*G8</f>
        <v>0</v>
      </c>
      <c r="I8" s="111"/>
      <c r="J8" s="112">
        <f t="shared" si="1"/>
        <v>0</v>
      </c>
      <c r="K8" s="111">
        <v>8</v>
      </c>
      <c r="L8" s="112">
        <f t="shared" si="2"/>
        <v>788.56</v>
      </c>
      <c r="M8" s="240">
        <v>90</v>
      </c>
      <c r="N8" s="241">
        <v>19223.010137999754</v>
      </c>
      <c r="O8" s="240">
        <v>90</v>
      </c>
      <c r="P8" s="241">
        <v>18924.044791355718</v>
      </c>
      <c r="Q8" s="240">
        <v>90</v>
      </c>
      <c r="R8" s="241">
        <v>18122.504107495202</v>
      </c>
      <c r="S8" s="240">
        <v>90</v>
      </c>
      <c r="T8" s="241">
        <v>18473.361150665856</v>
      </c>
      <c r="U8" s="240">
        <v>90</v>
      </c>
      <c r="V8" s="241">
        <v>18122.504107495202</v>
      </c>
      <c r="W8" s="240">
        <v>90</v>
      </c>
      <c r="X8" s="242">
        <v>18215.590505360502</v>
      </c>
      <c r="Y8" s="383"/>
      <c r="Z8" s="111"/>
      <c r="AA8" s="112">
        <f t="shared" si="3"/>
        <v>0</v>
      </c>
      <c r="AB8" s="111"/>
      <c r="AC8" s="112">
        <f t="shared" si="4"/>
        <v>0</v>
      </c>
      <c r="AD8" s="111">
        <v>8</v>
      </c>
      <c r="AE8" s="112">
        <f t="shared" si="5"/>
        <v>788.56</v>
      </c>
      <c r="AF8" s="113">
        <f t="shared" si="6"/>
        <v>1577.12</v>
      </c>
      <c r="AG8" s="354"/>
      <c r="AH8" s="106"/>
      <c r="AI8" s="343" t="s">
        <v>131</v>
      </c>
      <c r="AJ8" s="344"/>
      <c r="AK8" s="345"/>
      <c r="AL8"/>
    </row>
    <row r="9" spans="1:38" ht="14.4">
      <c r="A9"/>
      <c r="B9" s="361"/>
      <c r="C9" s="107"/>
      <c r="D9" s="108" t="s">
        <v>144</v>
      </c>
      <c r="E9" s="109">
        <v>78.08</v>
      </c>
      <c r="F9" s="110" t="s">
        <v>17</v>
      </c>
      <c r="G9" s="111"/>
      <c r="H9" s="112">
        <f>$E9*G9</f>
        <v>0</v>
      </c>
      <c r="I9" s="111"/>
      <c r="J9" s="112">
        <f t="shared" si="1"/>
        <v>0</v>
      </c>
      <c r="K9" s="111">
        <v>8</v>
      </c>
      <c r="L9" s="112">
        <f t="shared" si="2"/>
        <v>624.64</v>
      </c>
      <c r="M9" s="240">
        <v>90</v>
      </c>
      <c r="N9" s="241">
        <v>15227.073466318563</v>
      </c>
      <c r="O9" s="240">
        <v>90</v>
      </c>
      <c r="P9" s="241">
        <v>14990.254816973262</v>
      </c>
      <c r="Q9" s="240">
        <v>90</v>
      </c>
      <c r="R9" s="241">
        <v>14355.332461329266</v>
      </c>
      <c r="S9" s="240">
        <v>90</v>
      </c>
      <c r="T9" s="241">
        <v>14633.255946474486</v>
      </c>
      <c r="U9" s="240">
        <v>90</v>
      </c>
      <c r="V9" s="241">
        <v>14355.332461329266</v>
      </c>
      <c r="W9" s="240">
        <v>90</v>
      </c>
      <c r="X9" s="242">
        <v>14429.068749706283</v>
      </c>
      <c r="Y9" s="383"/>
      <c r="Z9" s="111"/>
      <c r="AA9" s="112">
        <f t="shared" si="3"/>
        <v>0</v>
      </c>
      <c r="AB9" s="111"/>
      <c r="AC9" s="112">
        <f t="shared" si="4"/>
        <v>0</v>
      </c>
      <c r="AD9" s="111">
        <v>8</v>
      </c>
      <c r="AE9" s="112">
        <f t="shared" si="5"/>
        <v>624.64</v>
      </c>
      <c r="AF9" s="113">
        <f t="shared" si="6"/>
        <v>1249.28</v>
      </c>
      <c r="AG9" s="354"/>
      <c r="AH9" s="106"/>
      <c r="AI9" s="343"/>
      <c r="AJ9" s="344"/>
      <c r="AK9" s="345"/>
      <c r="AL9"/>
    </row>
    <row r="10" spans="1:38" ht="14.4">
      <c r="A10"/>
      <c r="B10" s="361"/>
      <c r="C10" s="107"/>
      <c r="D10" s="108" t="s">
        <v>132</v>
      </c>
      <c r="E10" s="109">
        <v>98.3</v>
      </c>
      <c r="F10" s="110" t="s">
        <v>17</v>
      </c>
      <c r="G10" s="111"/>
      <c r="H10" s="112">
        <f>$E10*G10</f>
        <v>0</v>
      </c>
      <c r="I10" s="111"/>
      <c r="J10" s="112">
        <f t="shared" si="1"/>
        <v>0</v>
      </c>
      <c r="K10" s="111">
        <v>8</v>
      </c>
      <c r="L10" s="112">
        <f t="shared" si="2"/>
        <v>786.4</v>
      </c>
      <c r="M10" s="240">
        <v>16</v>
      </c>
      <c r="N10" s="241">
        <v>3408.0631187138315</v>
      </c>
      <c r="O10" s="240">
        <v>16</v>
      </c>
      <c r="P10" s="241">
        <v>3355.0593089901454</v>
      </c>
      <c r="Q10" s="240">
        <v>16</v>
      </c>
      <c r="R10" s="241">
        <v>3212.9535085352154</v>
      </c>
      <c r="S10" s="240">
        <v>16</v>
      </c>
      <c r="T10" s="241">
        <v>3275.1572393862525</v>
      </c>
      <c r="U10" s="240">
        <v>16</v>
      </c>
      <c r="V10" s="241">
        <v>3212.9535085352154</v>
      </c>
      <c r="W10" s="240">
        <v>16</v>
      </c>
      <c r="X10" s="242">
        <v>3229.4568718035684</v>
      </c>
      <c r="Y10" s="383"/>
      <c r="Z10" s="111"/>
      <c r="AA10" s="112">
        <f t="shared" si="3"/>
        <v>0</v>
      </c>
      <c r="AB10" s="111"/>
      <c r="AC10" s="112">
        <f t="shared" si="4"/>
        <v>0</v>
      </c>
      <c r="AD10" s="111">
        <v>8</v>
      </c>
      <c r="AE10" s="112">
        <f t="shared" si="5"/>
        <v>786.4</v>
      </c>
      <c r="AF10" s="113">
        <f t="shared" si="6"/>
        <v>1572.8</v>
      </c>
      <c r="AG10" s="354"/>
      <c r="AH10" s="106"/>
      <c r="AI10" s="114"/>
      <c r="AJ10" s="115"/>
      <c r="AK10" s="116"/>
      <c r="AL10"/>
    </row>
    <row r="11" spans="1:38" ht="14.4">
      <c r="A11"/>
      <c r="B11" s="361"/>
      <c r="C11" s="107"/>
      <c r="D11" s="108" t="s">
        <v>130</v>
      </c>
      <c r="E11" s="109">
        <v>108.91</v>
      </c>
      <c r="F11" s="110" t="s">
        <v>17</v>
      </c>
      <c r="G11" s="111"/>
      <c r="H11" s="112">
        <f>$E11*G11</f>
        <v>0</v>
      </c>
      <c r="I11" s="111"/>
      <c r="J11" s="112">
        <f t="shared" si="1"/>
        <v>0</v>
      </c>
      <c r="K11" s="111">
        <v>8</v>
      </c>
      <c r="L11" s="112">
        <f t="shared" si="2"/>
        <v>871.28</v>
      </c>
      <c r="M11" s="240">
        <v>16</v>
      </c>
      <c r="N11" s="241">
        <v>3775.9120473969829</v>
      </c>
      <c r="O11" s="240">
        <v>16</v>
      </c>
      <c r="P11" s="241">
        <v>3717.1872771324183</v>
      </c>
      <c r="Q11" s="240">
        <v>16</v>
      </c>
      <c r="R11" s="241">
        <v>3559.7433022845407</v>
      </c>
      <c r="S11" s="240">
        <v>16</v>
      </c>
      <c r="T11" s="241">
        <v>3628.6609861806382</v>
      </c>
      <c r="U11" s="240">
        <v>16</v>
      </c>
      <c r="V11" s="241">
        <v>3559.7433022845407</v>
      </c>
      <c r="W11" s="240">
        <v>16</v>
      </c>
      <c r="X11" s="242">
        <v>3578.0279543044426</v>
      </c>
      <c r="Y11" s="383"/>
      <c r="Z11" s="111"/>
      <c r="AA11" s="112">
        <f t="shared" si="3"/>
        <v>0</v>
      </c>
      <c r="AB11" s="111"/>
      <c r="AC11" s="112">
        <f t="shared" si="4"/>
        <v>0</v>
      </c>
      <c r="AD11" s="111">
        <v>8</v>
      </c>
      <c r="AE11" s="112">
        <f t="shared" si="5"/>
        <v>871.28</v>
      </c>
      <c r="AF11" s="113">
        <f t="shared" si="6"/>
        <v>1742.56</v>
      </c>
      <c r="AG11" s="354"/>
      <c r="AH11" s="106"/>
      <c r="AI11" s="114"/>
      <c r="AJ11" s="115"/>
      <c r="AK11" s="116"/>
      <c r="AL11"/>
    </row>
    <row r="12" spans="1:38" ht="15" thickBot="1">
      <c r="A12"/>
      <c r="B12" s="361"/>
      <c r="C12" s="107"/>
      <c r="D12" s="117" t="s">
        <v>129</v>
      </c>
      <c r="E12" s="118"/>
      <c r="F12" s="119" t="s">
        <v>17</v>
      </c>
      <c r="G12" s="120">
        <f t="shared" ref="G12:AF12" si="7">SUM(G6:G11)</f>
        <v>145</v>
      </c>
      <c r="H12" s="121">
        <f t="shared" si="7"/>
        <v>11353.92</v>
      </c>
      <c r="I12" s="120">
        <f t="shared" si="7"/>
        <v>146</v>
      </c>
      <c r="J12" s="121">
        <f t="shared" si="7"/>
        <v>11432</v>
      </c>
      <c r="K12" s="120">
        <f t="shared" si="7"/>
        <v>156</v>
      </c>
      <c r="L12" s="121">
        <f t="shared" si="7"/>
        <v>12785.119999999999</v>
      </c>
      <c r="M12" s="243">
        <f t="shared" si="7"/>
        <v>516</v>
      </c>
      <c r="N12" s="244">
        <v>95729</v>
      </c>
      <c r="O12" s="243">
        <f t="shared" si="7"/>
        <v>532</v>
      </c>
      <c r="P12" s="244">
        <v>97043</v>
      </c>
      <c r="Q12" s="243">
        <f t="shared" si="7"/>
        <v>580</v>
      </c>
      <c r="R12" s="244">
        <v>100985</v>
      </c>
      <c r="S12" s="243">
        <f t="shared" si="7"/>
        <v>558</v>
      </c>
      <c r="T12" s="244">
        <v>99178</v>
      </c>
      <c r="U12" s="243">
        <f t="shared" si="7"/>
        <v>580</v>
      </c>
      <c r="V12" s="244">
        <v>100985</v>
      </c>
      <c r="W12" s="243">
        <f t="shared" si="7"/>
        <v>574</v>
      </c>
      <c r="X12" s="245">
        <v>100492</v>
      </c>
      <c r="Y12" s="383"/>
      <c r="Z12" s="120">
        <f t="shared" si="7"/>
        <v>135</v>
      </c>
      <c r="AA12" s="121">
        <f t="shared" si="7"/>
        <v>10573.119999999999</v>
      </c>
      <c r="AB12" s="120">
        <f t="shared" si="7"/>
        <v>169</v>
      </c>
      <c r="AC12" s="121">
        <f t="shared" si="7"/>
        <v>13227.839999999998</v>
      </c>
      <c r="AD12" s="120">
        <f t="shared" si="7"/>
        <v>186</v>
      </c>
      <c r="AE12" s="121">
        <f t="shared" si="7"/>
        <v>15127.519999999999</v>
      </c>
      <c r="AF12" s="122">
        <f t="shared" si="7"/>
        <v>74499.51999999999</v>
      </c>
      <c r="AG12" s="354"/>
      <c r="AH12" s="106"/>
      <c r="AI12" s="343"/>
      <c r="AJ12" s="344"/>
      <c r="AK12" s="345"/>
      <c r="AL12"/>
    </row>
    <row r="13" spans="1:38" ht="14.4">
      <c r="A13"/>
      <c r="B13" s="361"/>
      <c r="C13" s="351" t="s">
        <v>128</v>
      </c>
      <c r="D13" s="352"/>
      <c r="E13" s="109"/>
      <c r="F13" s="110"/>
      <c r="G13" s="111"/>
      <c r="H13" s="112"/>
      <c r="I13" s="111"/>
      <c r="J13" s="112"/>
      <c r="K13" s="111"/>
      <c r="L13" s="112"/>
      <c r="M13" s="246"/>
      <c r="N13" s="241"/>
      <c r="O13" s="246"/>
      <c r="P13" s="241"/>
      <c r="Q13" s="246"/>
      <c r="R13" s="241"/>
      <c r="S13" s="246"/>
      <c r="T13" s="241"/>
      <c r="U13" s="246"/>
      <c r="V13" s="241"/>
      <c r="W13" s="246"/>
      <c r="X13" s="242"/>
      <c r="Y13" s="383"/>
      <c r="Z13" s="111"/>
      <c r="AA13" s="112"/>
      <c r="AB13" s="111"/>
      <c r="AC13" s="112"/>
      <c r="AD13" s="111"/>
      <c r="AE13" s="112"/>
      <c r="AF13" s="113"/>
      <c r="AG13" s="354"/>
      <c r="AH13" s="106"/>
      <c r="AI13" s="343"/>
      <c r="AJ13" s="344"/>
      <c r="AK13" s="345"/>
      <c r="AL13"/>
    </row>
    <row r="14" spans="1:38" ht="14.4">
      <c r="A14"/>
      <c r="B14" s="361"/>
      <c r="C14" s="107"/>
      <c r="D14" s="108" t="s">
        <v>127</v>
      </c>
      <c r="E14" s="109">
        <v>118.9</v>
      </c>
      <c r="F14" s="110" t="s">
        <v>17</v>
      </c>
      <c r="G14" s="111">
        <v>70.5</v>
      </c>
      <c r="H14" s="112">
        <f t="shared" ref="H14:H19" si="8">$E14*G14</f>
        <v>8382.4500000000007</v>
      </c>
      <c r="I14" s="111">
        <v>71</v>
      </c>
      <c r="J14" s="112">
        <f t="shared" ref="J14:J19" si="9">$E14*I14</f>
        <v>8441.9</v>
      </c>
      <c r="K14" s="111">
        <v>60</v>
      </c>
      <c r="L14" s="112">
        <f t="shared" ref="L14:L19" si="10">$E14*K14</f>
        <v>7134</v>
      </c>
      <c r="M14" s="246">
        <v>152</v>
      </c>
      <c r="N14" s="241">
        <v>35550.769360411221</v>
      </c>
      <c r="O14" s="246">
        <v>180</v>
      </c>
      <c r="P14" s="241">
        <v>38880.0428358754</v>
      </c>
      <c r="Q14" s="240">
        <v>184</v>
      </c>
      <c r="R14" s="241">
        <v>41486.147070308492</v>
      </c>
      <c r="S14" s="240">
        <v>180</v>
      </c>
      <c r="T14" s="241">
        <v>38880.0428358754</v>
      </c>
      <c r="U14" s="240">
        <v>184</v>
      </c>
      <c r="V14" s="241">
        <v>41486.147070308492</v>
      </c>
      <c r="W14" s="240">
        <v>180</v>
      </c>
      <c r="X14" s="242">
        <v>38880.0428358754</v>
      </c>
      <c r="Y14" s="383"/>
      <c r="Z14" s="111">
        <v>65.5</v>
      </c>
      <c r="AA14" s="112">
        <f t="shared" ref="AA14:AA19" si="11">$E14*Z14</f>
        <v>7787.9500000000007</v>
      </c>
      <c r="AB14" s="111">
        <v>82.5</v>
      </c>
      <c r="AC14" s="112">
        <f t="shared" ref="AC14:AC19" si="12">$E14*AB14</f>
        <v>9809.25</v>
      </c>
      <c r="AD14" s="111">
        <v>75</v>
      </c>
      <c r="AE14" s="112">
        <f t="shared" ref="AE14:AE19" si="13">$E14*AD14</f>
        <v>8917.5</v>
      </c>
      <c r="AF14" s="113">
        <f t="shared" ref="AF14:AF19" si="14">+H14+J14+L14+AA14+AC14+AE14</f>
        <v>50473.05</v>
      </c>
      <c r="AG14" s="354"/>
      <c r="AH14" s="106"/>
      <c r="AI14" s="343" t="s">
        <v>126</v>
      </c>
      <c r="AJ14" s="344"/>
      <c r="AK14" s="345"/>
      <c r="AL14"/>
    </row>
    <row r="15" spans="1:38" ht="14.4">
      <c r="A15"/>
      <c r="B15" s="361"/>
      <c r="C15" s="123"/>
      <c r="D15" s="124" t="s">
        <v>124</v>
      </c>
      <c r="E15" s="109">
        <v>77.23</v>
      </c>
      <c r="F15" s="110" t="s">
        <v>17</v>
      </c>
      <c r="G15" s="111">
        <v>70.5</v>
      </c>
      <c r="H15" s="112">
        <f t="shared" si="8"/>
        <v>5444.7150000000001</v>
      </c>
      <c r="I15" s="111">
        <v>71</v>
      </c>
      <c r="J15" s="112">
        <f t="shared" si="9"/>
        <v>5483.33</v>
      </c>
      <c r="K15" s="111">
        <v>60</v>
      </c>
      <c r="L15" s="112">
        <f t="shared" si="10"/>
        <v>4633.8</v>
      </c>
      <c r="M15" s="246">
        <v>152</v>
      </c>
      <c r="N15" s="241">
        <v>23091.555237212437</v>
      </c>
      <c r="O15" s="246">
        <v>180</v>
      </c>
      <c r="P15" s="241">
        <v>25254.042962276344</v>
      </c>
      <c r="Q15" s="240">
        <v>160</v>
      </c>
      <c r="R15" s="241">
        <v>23432.004521446044</v>
      </c>
      <c r="S15" s="240">
        <v>180</v>
      </c>
      <c r="T15" s="241">
        <v>25254.042962276344</v>
      </c>
      <c r="U15" s="240">
        <v>160</v>
      </c>
      <c r="V15" s="241">
        <v>23432.004521446044</v>
      </c>
      <c r="W15" s="240">
        <v>180</v>
      </c>
      <c r="X15" s="242">
        <v>25254.042962276344</v>
      </c>
      <c r="Y15" s="383"/>
      <c r="Z15" s="111">
        <v>65.5</v>
      </c>
      <c r="AA15" s="112">
        <f t="shared" si="11"/>
        <v>5058.5650000000005</v>
      </c>
      <c r="AB15" s="111">
        <v>82.5</v>
      </c>
      <c r="AC15" s="112">
        <f t="shared" si="12"/>
        <v>6371.4750000000004</v>
      </c>
      <c r="AD15" s="111">
        <v>75</v>
      </c>
      <c r="AE15" s="112">
        <f t="shared" si="13"/>
        <v>5792.25</v>
      </c>
      <c r="AF15" s="113">
        <f t="shared" si="14"/>
        <v>32784.135000000002</v>
      </c>
      <c r="AG15" s="354"/>
      <c r="AH15" s="106"/>
      <c r="AI15" s="384" t="s">
        <v>125</v>
      </c>
      <c r="AJ15" s="385"/>
      <c r="AK15" s="386"/>
      <c r="AL15"/>
    </row>
    <row r="16" spans="1:38" ht="14.4">
      <c r="A16"/>
      <c r="B16" s="361"/>
      <c r="C16" s="123"/>
      <c r="D16" s="124" t="s">
        <v>123</v>
      </c>
      <c r="E16" s="109">
        <v>95.23</v>
      </c>
      <c r="F16" s="110" t="s">
        <v>17</v>
      </c>
      <c r="G16" s="111">
        <v>70.5</v>
      </c>
      <c r="H16" s="112">
        <f t="shared" si="8"/>
        <v>6713.7150000000001</v>
      </c>
      <c r="I16" s="111">
        <v>71</v>
      </c>
      <c r="J16" s="112">
        <f t="shared" si="9"/>
        <v>6761.33</v>
      </c>
      <c r="K16" s="111">
        <v>60</v>
      </c>
      <c r="L16" s="112">
        <f t="shared" si="10"/>
        <v>5713.8</v>
      </c>
      <c r="M16" s="246">
        <v>152</v>
      </c>
      <c r="N16" s="241">
        <v>28473.505182438694</v>
      </c>
      <c r="O16" s="246">
        <v>180</v>
      </c>
      <c r="P16" s="241">
        <v>31140.004030785658</v>
      </c>
      <c r="Q16" s="240">
        <v>160</v>
      </c>
      <c r="R16" s="241">
        <v>28893.30299854081</v>
      </c>
      <c r="S16" s="240">
        <v>180</v>
      </c>
      <c r="T16" s="241">
        <v>31140.004030785658</v>
      </c>
      <c r="U16" s="240">
        <v>160</v>
      </c>
      <c r="V16" s="241">
        <v>28893.30299854081</v>
      </c>
      <c r="W16" s="240">
        <v>180</v>
      </c>
      <c r="X16" s="242">
        <v>31140.004030785658</v>
      </c>
      <c r="Y16" s="383"/>
      <c r="Z16" s="111">
        <v>65.5</v>
      </c>
      <c r="AA16" s="112">
        <f t="shared" si="11"/>
        <v>6237.5650000000005</v>
      </c>
      <c r="AB16" s="111">
        <v>82.5</v>
      </c>
      <c r="AC16" s="112">
        <f t="shared" si="12"/>
        <v>7856.4750000000004</v>
      </c>
      <c r="AD16" s="111">
        <v>75</v>
      </c>
      <c r="AE16" s="112">
        <f t="shared" si="13"/>
        <v>7142.25</v>
      </c>
      <c r="AF16" s="113">
        <f t="shared" si="14"/>
        <v>40425.135000000002</v>
      </c>
      <c r="AG16" s="354"/>
      <c r="AH16" s="106"/>
      <c r="AI16" s="384"/>
      <c r="AJ16" s="385"/>
      <c r="AK16" s="386"/>
      <c r="AL16"/>
    </row>
    <row r="17" spans="1:38" ht="14.4">
      <c r="A17"/>
      <c r="B17" s="361"/>
      <c r="C17" s="123"/>
      <c r="D17" s="124" t="s">
        <v>122</v>
      </c>
      <c r="E17" s="109">
        <v>88.52</v>
      </c>
      <c r="F17" s="110" t="s">
        <v>17</v>
      </c>
      <c r="G17" s="111">
        <v>70.5</v>
      </c>
      <c r="H17" s="112">
        <f t="shared" si="8"/>
        <v>6240.66</v>
      </c>
      <c r="I17" s="111">
        <v>71</v>
      </c>
      <c r="J17" s="112">
        <f t="shared" si="9"/>
        <v>6284.92</v>
      </c>
      <c r="K17" s="111">
        <v>60</v>
      </c>
      <c r="L17" s="112">
        <f t="shared" si="10"/>
        <v>5311.2</v>
      </c>
      <c r="M17" s="246">
        <v>152</v>
      </c>
      <c r="N17" s="241">
        <v>26467.233841746016</v>
      </c>
      <c r="O17" s="246">
        <v>180</v>
      </c>
      <c r="P17" s="241">
        <v>28945.848543580236</v>
      </c>
      <c r="Q17" s="240">
        <v>160</v>
      </c>
      <c r="R17" s="241">
        <v>26857.452288468252</v>
      </c>
      <c r="S17" s="240">
        <v>180</v>
      </c>
      <c r="T17" s="241">
        <v>28945.848543580236</v>
      </c>
      <c r="U17" s="240">
        <v>160</v>
      </c>
      <c r="V17" s="241">
        <v>26857.452288468252</v>
      </c>
      <c r="W17" s="240">
        <v>180</v>
      </c>
      <c r="X17" s="242">
        <v>28945.848543580236</v>
      </c>
      <c r="Y17" s="383"/>
      <c r="Z17" s="111">
        <v>65.5</v>
      </c>
      <c r="AA17" s="112">
        <f t="shared" si="11"/>
        <v>5798.0599999999995</v>
      </c>
      <c r="AB17" s="111">
        <v>82.5</v>
      </c>
      <c r="AC17" s="112">
        <f t="shared" si="12"/>
        <v>7302.9</v>
      </c>
      <c r="AD17" s="111">
        <v>75</v>
      </c>
      <c r="AE17" s="112">
        <f t="shared" si="13"/>
        <v>6639</v>
      </c>
      <c r="AF17" s="113">
        <f t="shared" si="14"/>
        <v>37576.74</v>
      </c>
      <c r="AG17" s="354"/>
      <c r="AH17" s="106"/>
      <c r="AI17" s="125"/>
      <c r="AJ17" s="126"/>
      <c r="AK17" s="127"/>
      <c r="AL17"/>
    </row>
    <row r="18" spans="1:38" ht="14.4">
      <c r="A18"/>
      <c r="B18" s="361"/>
      <c r="C18" s="123"/>
      <c r="D18" s="124" t="s">
        <v>145</v>
      </c>
      <c r="E18" s="109">
        <v>86.39</v>
      </c>
      <c r="F18" s="110" t="s">
        <v>17</v>
      </c>
      <c r="G18" s="111">
        <v>70.5</v>
      </c>
      <c r="H18" s="112">
        <f t="shared" si="8"/>
        <v>6090.4949999999999</v>
      </c>
      <c r="I18" s="111">
        <v>71</v>
      </c>
      <c r="J18" s="112">
        <f t="shared" si="9"/>
        <v>6133.69</v>
      </c>
      <c r="K18" s="111">
        <v>60</v>
      </c>
      <c r="L18" s="112">
        <f t="shared" si="10"/>
        <v>5183.3999999999996</v>
      </c>
      <c r="M18" s="246">
        <v>304</v>
      </c>
      <c r="N18" s="241">
        <v>51660.739529788487</v>
      </c>
      <c r="O18" s="246">
        <v>360</v>
      </c>
      <c r="P18" s="241">
        <v>56498.686300946611</v>
      </c>
      <c r="Q18" s="240">
        <v>320</v>
      </c>
      <c r="R18" s="241">
        <v>52422.397270690752</v>
      </c>
      <c r="S18" s="240">
        <v>360</v>
      </c>
      <c r="T18" s="241">
        <v>56498.686300946611</v>
      </c>
      <c r="U18" s="240">
        <v>320</v>
      </c>
      <c r="V18" s="241">
        <v>52422.397270690752</v>
      </c>
      <c r="W18" s="240">
        <v>360</v>
      </c>
      <c r="X18" s="242">
        <v>56498.686300946611</v>
      </c>
      <c r="Y18" s="383"/>
      <c r="Z18" s="111">
        <v>65.5</v>
      </c>
      <c r="AA18" s="112">
        <f t="shared" si="11"/>
        <v>5658.5450000000001</v>
      </c>
      <c r="AB18" s="111">
        <v>82.5</v>
      </c>
      <c r="AC18" s="112">
        <f t="shared" si="12"/>
        <v>7127.1750000000002</v>
      </c>
      <c r="AD18" s="111">
        <v>75</v>
      </c>
      <c r="AE18" s="112">
        <f t="shared" si="13"/>
        <v>6479.25</v>
      </c>
      <c r="AF18" s="113">
        <f t="shared" si="14"/>
        <v>36672.554999999993</v>
      </c>
      <c r="AG18" s="354"/>
      <c r="AH18" s="106"/>
      <c r="AI18" s="343"/>
      <c r="AJ18" s="344"/>
      <c r="AK18" s="345"/>
      <c r="AL18"/>
    </row>
    <row r="19" spans="1:38" ht="14.4">
      <c r="A19"/>
      <c r="B19" s="361"/>
      <c r="C19" s="123"/>
      <c r="D19" s="124" t="s">
        <v>146</v>
      </c>
      <c r="E19" s="109">
        <v>79.680000000000007</v>
      </c>
      <c r="F19" s="110" t="s">
        <v>17</v>
      </c>
      <c r="G19" s="111">
        <v>70.5</v>
      </c>
      <c r="H19" s="112">
        <f t="shared" si="8"/>
        <v>5617.4400000000005</v>
      </c>
      <c r="I19" s="111">
        <v>71</v>
      </c>
      <c r="J19" s="112">
        <f t="shared" si="9"/>
        <v>5657.2800000000007</v>
      </c>
      <c r="K19" s="111">
        <v>60</v>
      </c>
      <c r="L19" s="112">
        <f t="shared" si="10"/>
        <v>4780.8</v>
      </c>
      <c r="M19" s="246">
        <v>304</v>
      </c>
      <c r="N19" s="241">
        <v>47648.196848403131</v>
      </c>
      <c r="O19" s="246">
        <v>360</v>
      </c>
      <c r="P19" s="241">
        <v>52110.375326535781</v>
      </c>
      <c r="Q19" s="240">
        <v>320</v>
      </c>
      <c r="R19" s="241">
        <v>48350.695850545657</v>
      </c>
      <c r="S19" s="240">
        <v>360</v>
      </c>
      <c r="T19" s="241">
        <v>52110.375326535781</v>
      </c>
      <c r="U19" s="240">
        <f>+U18</f>
        <v>320</v>
      </c>
      <c r="V19" s="241">
        <v>48350.695850545657</v>
      </c>
      <c r="W19" s="240">
        <v>360</v>
      </c>
      <c r="X19" s="242">
        <v>52110.375326535781</v>
      </c>
      <c r="Y19" s="383"/>
      <c r="Z19" s="111">
        <v>65.5</v>
      </c>
      <c r="AA19" s="112">
        <f t="shared" si="11"/>
        <v>5219.0400000000009</v>
      </c>
      <c r="AB19" s="111">
        <v>82.5</v>
      </c>
      <c r="AC19" s="112">
        <f t="shared" si="12"/>
        <v>6573.6</v>
      </c>
      <c r="AD19" s="111">
        <v>75</v>
      </c>
      <c r="AE19" s="112">
        <f t="shared" si="13"/>
        <v>5976.0000000000009</v>
      </c>
      <c r="AF19" s="113">
        <f t="shared" si="14"/>
        <v>33824.160000000003</v>
      </c>
      <c r="AG19" s="354"/>
      <c r="AH19" s="106"/>
      <c r="AI19" s="343"/>
      <c r="AJ19" s="344"/>
      <c r="AK19" s="345"/>
      <c r="AL19"/>
    </row>
    <row r="20" spans="1:38" ht="15" thickBot="1">
      <c r="A20"/>
      <c r="B20" s="361"/>
      <c r="C20" s="128"/>
      <c r="D20" s="129" t="s">
        <v>121</v>
      </c>
      <c r="E20" s="130"/>
      <c r="F20" s="131" t="s">
        <v>17</v>
      </c>
      <c r="G20" s="132">
        <f t="shared" ref="G20:AF20" si="15">SUM(G14:G19)</f>
        <v>423</v>
      </c>
      <c r="H20" s="133">
        <f t="shared" si="15"/>
        <v>38489.475000000006</v>
      </c>
      <c r="I20" s="132">
        <f t="shared" si="15"/>
        <v>426</v>
      </c>
      <c r="J20" s="133">
        <f t="shared" si="15"/>
        <v>38762.449999999997</v>
      </c>
      <c r="K20" s="132">
        <f t="shared" si="15"/>
        <v>360</v>
      </c>
      <c r="L20" s="133">
        <f t="shared" si="15"/>
        <v>32756.999999999996</v>
      </c>
      <c r="M20" s="247">
        <f t="shared" si="15"/>
        <v>1216</v>
      </c>
      <c r="N20" s="248">
        <v>212892</v>
      </c>
      <c r="O20" s="247">
        <f t="shared" si="15"/>
        <v>1440</v>
      </c>
      <c r="P20" s="248">
        <v>232829</v>
      </c>
      <c r="Q20" s="247">
        <f t="shared" si="15"/>
        <v>1304</v>
      </c>
      <c r="R20" s="248">
        <v>221442</v>
      </c>
      <c r="S20" s="247">
        <f t="shared" si="15"/>
        <v>1440</v>
      </c>
      <c r="T20" s="248">
        <v>232829</v>
      </c>
      <c r="U20" s="247">
        <f t="shared" si="15"/>
        <v>1304</v>
      </c>
      <c r="V20" s="248">
        <v>221442</v>
      </c>
      <c r="W20" s="247">
        <f t="shared" si="15"/>
        <v>1440</v>
      </c>
      <c r="X20" s="249">
        <v>232829</v>
      </c>
      <c r="Y20" s="383"/>
      <c r="Z20" s="132">
        <f t="shared" si="15"/>
        <v>393</v>
      </c>
      <c r="AA20" s="133">
        <f t="shared" si="15"/>
        <v>35759.724999999999</v>
      </c>
      <c r="AB20" s="132">
        <f t="shared" si="15"/>
        <v>495</v>
      </c>
      <c r="AC20" s="133">
        <f t="shared" si="15"/>
        <v>45040.875</v>
      </c>
      <c r="AD20" s="132">
        <f t="shared" si="15"/>
        <v>450</v>
      </c>
      <c r="AE20" s="133">
        <f t="shared" si="15"/>
        <v>40946.25</v>
      </c>
      <c r="AF20" s="134">
        <f t="shared" si="15"/>
        <v>231755.77499999999</v>
      </c>
      <c r="AG20" s="354"/>
      <c r="AH20" s="106"/>
      <c r="AI20" s="343"/>
      <c r="AJ20" s="344"/>
      <c r="AK20" s="345"/>
      <c r="AL20"/>
    </row>
    <row r="21" spans="1:38" ht="15" thickBot="1">
      <c r="A21"/>
      <c r="B21" s="366" t="s">
        <v>120</v>
      </c>
      <c r="C21" s="135" t="s">
        <v>119</v>
      </c>
      <c r="D21" s="136"/>
      <c r="E21" s="137"/>
      <c r="F21" s="138"/>
      <c r="G21" s="139"/>
      <c r="H21" s="104"/>
      <c r="I21" s="139"/>
      <c r="J21" s="104"/>
      <c r="K21" s="139"/>
      <c r="L21" s="104"/>
      <c r="M21" s="139"/>
      <c r="N21" s="104"/>
      <c r="O21" s="139"/>
      <c r="P21" s="104"/>
      <c r="Q21" s="139"/>
      <c r="R21" s="104"/>
      <c r="S21" s="139"/>
      <c r="T21" s="104"/>
      <c r="U21" s="139"/>
      <c r="V21" s="104"/>
      <c r="W21" s="139"/>
      <c r="X21" s="104"/>
      <c r="Y21" s="104"/>
      <c r="Z21" s="139"/>
      <c r="AA21" s="104"/>
      <c r="AB21" s="139"/>
      <c r="AC21" s="104"/>
      <c r="AD21" s="139"/>
      <c r="AE21" s="104"/>
      <c r="AF21" s="140"/>
      <c r="AG21" s="369">
        <f>+AF28+AF34+AF40+AF44</f>
        <v>128975</v>
      </c>
      <c r="AH21" s="106"/>
      <c r="AI21" s="346"/>
      <c r="AJ21" s="347"/>
      <c r="AK21" s="348"/>
      <c r="AL21"/>
    </row>
    <row r="22" spans="1:38" ht="14.4">
      <c r="A22"/>
      <c r="B22" s="367"/>
      <c r="C22" s="107"/>
      <c r="D22" s="108" t="s">
        <v>118</v>
      </c>
      <c r="E22" s="141">
        <v>30750</v>
      </c>
      <c r="F22" s="142" t="s">
        <v>26</v>
      </c>
      <c r="G22" s="143"/>
      <c r="H22" s="112">
        <f t="shared" ref="H22:H27" si="16">$E22*G22</f>
        <v>0</v>
      </c>
      <c r="I22" s="143">
        <v>1</v>
      </c>
      <c r="J22" s="112">
        <f>$E22*I22</f>
        <v>30750</v>
      </c>
      <c r="K22" s="143"/>
      <c r="L22" s="112">
        <f t="shared" ref="L22:L27" si="17">$E22*K22</f>
        <v>0</v>
      </c>
      <c r="M22" s="143"/>
      <c r="N22" s="112">
        <f t="shared" ref="N22:N27" si="18">$E22*M22</f>
        <v>0</v>
      </c>
      <c r="O22" s="143"/>
      <c r="P22" s="112">
        <f t="shared" ref="P22:P27" si="19">$E22*O22</f>
        <v>0</v>
      </c>
      <c r="Q22" s="143"/>
      <c r="R22" s="112">
        <f t="shared" ref="R22:R27" si="20">$E22*Q22</f>
        <v>0</v>
      </c>
      <c r="S22" s="143"/>
      <c r="T22" s="112">
        <v>0</v>
      </c>
      <c r="U22" s="143"/>
      <c r="V22" s="112">
        <f t="shared" ref="V22:V27" si="21">$E22*U22</f>
        <v>0</v>
      </c>
      <c r="W22" s="143"/>
      <c r="X22" s="112">
        <f t="shared" ref="X22:X27" si="22">$E22*W22</f>
        <v>0</v>
      </c>
      <c r="Y22" s="112"/>
      <c r="Z22" s="143"/>
      <c r="AA22" s="112">
        <f t="shared" ref="AA22:AA27" si="23">$E22*Z22</f>
        <v>0</v>
      </c>
      <c r="AB22" s="143"/>
      <c r="AC22" s="112">
        <f t="shared" ref="AC22:AC39" si="24">$E22*AB22</f>
        <v>0</v>
      </c>
      <c r="AD22" s="143"/>
      <c r="AE22" s="112">
        <f t="shared" ref="AE22:AE27" si="25">$E22*AD22</f>
        <v>0</v>
      </c>
      <c r="AF22" s="144">
        <f t="shared" ref="AF22:AF27" si="26">H22+J22+L22+N22+P22+R22+T22+V22+X22+AA22+AC22+AE22</f>
        <v>30750</v>
      </c>
      <c r="AG22" s="370"/>
      <c r="AH22" s="106"/>
      <c r="AI22" s="357"/>
      <c r="AJ22" s="358"/>
      <c r="AK22" s="359"/>
      <c r="AL22"/>
    </row>
    <row r="23" spans="1:38" ht="14.4">
      <c r="A23"/>
      <c r="B23" s="367"/>
      <c r="C23" s="107"/>
      <c r="D23" s="108" t="s">
        <v>117</v>
      </c>
      <c r="E23" s="145">
        <v>25625</v>
      </c>
      <c r="F23" s="142" t="s">
        <v>26</v>
      </c>
      <c r="G23" s="143"/>
      <c r="H23" s="112">
        <f t="shared" si="16"/>
        <v>0</v>
      </c>
      <c r="I23" s="143">
        <v>1</v>
      </c>
      <c r="J23" s="112">
        <f>$E23*I23</f>
        <v>25625</v>
      </c>
      <c r="K23" s="143"/>
      <c r="L23" s="112">
        <f t="shared" si="17"/>
        <v>0</v>
      </c>
      <c r="M23" s="143"/>
      <c r="N23" s="112">
        <f t="shared" si="18"/>
        <v>0</v>
      </c>
      <c r="O23" s="143"/>
      <c r="P23" s="112">
        <f t="shared" si="19"/>
        <v>0</v>
      </c>
      <c r="Q23" s="143"/>
      <c r="R23" s="112">
        <f t="shared" si="20"/>
        <v>0</v>
      </c>
      <c r="S23" s="143"/>
      <c r="T23" s="112">
        <v>0</v>
      </c>
      <c r="U23" s="143"/>
      <c r="V23" s="112">
        <f t="shared" si="21"/>
        <v>0</v>
      </c>
      <c r="W23" s="143"/>
      <c r="X23" s="112">
        <f t="shared" si="22"/>
        <v>0</v>
      </c>
      <c r="Y23" s="112"/>
      <c r="Z23" s="143"/>
      <c r="AA23" s="112">
        <f t="shared" si="23"/>
        <v>0</v>
      </c>
      <c r="AB23" s="143"/>
      <c r="AC23" s="112">
        <f t="shared" si="24"/>
        <v>0</v>
      </c>
      <c r="AD23" s="143"/>
      <c r="AE23" s="112">
        <f t="shared" si="25"/>
        <v>0</v>
      </c>
      <c r="AF23" s="144">
        <f t="shared" si="26"/>
        <v>25625</v>
      </c>
      <c r="AG23" s="370"/>
      <c r="AH23" s="106"/>
      <c r="AI23" s="114"/>
      <c r="AJ23" s="115"/>
      <c r="AK23" s="116"/>
      <c r="AL23"/>
    </row>
    <row r="24" spans="1:38" ht="14.4">
      <c r="A24"/>
      <c r="B24" s="367"/>
      <c r="C24" s="107"/>
      <c r="D24" s="108" t="s">
        <v>116</v>
      </c>
      <c r="E24" s="145">
        <v>1025</v>
      </c>
      <c r="F24" s="142" t="s">
        <v>26</v>
      </c>
      <c r="G24" s="143"/>
      <c r="H24" s="112">
        <f t="shared" si="16"/>
        <v>0</v>
      </c>
      <c r="I24" s="143">
        <v>1</v>
      </c>
      <c r="J24" s="112">
        <f>$E24*I24</f>
        <v>1025</v>
      </c>
      <c r="K24" s="143"/>
      <c r="L24" s="112">
        <f t="shared" si="17"/>
        <v>0</v>
      </c>
      <c r="M24" s="143"/>
      <c r="N24" s="112">
        <f t="shared" si="18"/>
        <v>0</v>
      </c>
      <c r="O24" s="143"/>
      <c r="P24" s="112">
        <f t="shared" si="19"/>
        <v>0</v>
      </c>
      <c r="Q24" s="143"/>
      <c r="R24" s="112">
        <f t="shared" si="20"/>
        <v>0</v>
      </c>
      <c r="S24" s="143"/>
      <c r="T24" s="112">
        <v>0</v>
      </c>
      <c r="U24" s="143"/>
      <c r="V24" s="112">
        <f t="shared" si="21"/>
        <v>0</v>
      </c>
      <c r="W24" s="143"/>
      <c r="X24" s="112">
        <f t="shared" si="22"/>
        <v>0</v>
      </c>
      <c r="Y24" s="112"/>
      <c r="Z24" s="143"/>
      <c r="AA24" s="112">
        <f t="shared" si="23"/>
        <v>0</v>
      </c>
      <c r="AB24" s="143"/>
      <c r="AC24" s="112">
        <f t="shared" si="24"/>
        <v>0</v>
      </c>
      <c r="AD24" s="143"/>
      <c r="AE24" s="112">
        <f t="shared" si="25"/>
        <v>0</v>
      </c>
      <c r="AF24" s="144">
        <f t="shared" si="26"/>
        <v>1025</v>
      </c>
      <c r="AG24" s="370"/>
      <c r="AH24" s="106"/>
      <c r="AI24" s="114"/>
      <c r="AJ24" s="115"/>
      <c r="AK24" s="116"/>
      <c r="AL24"/>
    </row>
    <row r="25" spans="1:38" ht="14.4">
      <c r="A25"/>
      <c r="B25" s="367"/>
      <c r="C25" s="107"/>
      <c r="D25" s="108" t="s">
        <v>115</v>
      </c>
      <c r="E25" s="145">
        <v>2500</v>
      </c>
      <c r="F25" s="142" t="s">
        <v>26</v>
      </c>
      <c r="G25" s="143"/>
      <c r="H25" s="112">
        <f t="shared" si="16"/>
        <v>0</v>
      </c>
      <c r="I25" s="143">
        <v>1</v>
      </c>
      <c r="J25" s="112">
        <f>$E25*I25</f>
        <v>2500</v>
      </c>
      <c r="K25" s="143"/>
      <c r="L25" s="112">
        <f t="shared" si="17"/>
        <v>0</v>
      </c>
      <c r="M25" s="143"/>
      <c r="N25" s="112">
        <f t="shared" si="18"/>
        <v>0</v>
      </c>
      <c r="O25" s="143"/>
      <c r="P25" s="112">
        <f t="shared" si="19"/>
        <v>0</v>
      </c>
      <c r="Q25" s="143"/>
      <c r="R25" s="112">
        <f t="shared" si="20"/>
        <v>0</v>
      </c>
      <c r="S25" s="143"/>
      <c r="T25" s="112">
        <v>0</v>
      </c>
      <c r="U25" s="143"/>
      <c r="V25" s="112">
        <f t="shared" si="21"/>
        <v>0</v>
      </c>
      <c r="W25" s="143"/>
      <c r="X25" s="112">
        <f t="shared" si="22"/>
        <v>0</v>
      </c>
      <c r="Y25" s="112"/>
      <c r="Z25" s="143"/>
      <c r="AA25" s="112">
        <f t="shared" si="23"/>
        <v>0</v>
      </c>
      <c r="AB25" s="143"/>
      <c r="AC25" s="112">
        <f t="shared" si="24"/>
        <v>0</v>
      </c>
      <c r="AD25" s="143"/>
      <c r="AE25" s="112">
        <f t="shared" si="25"/>
        <v>0</v>
      </c>
      <c r="AF25" s="144">
        <f t="shared" si="26"/>
        <v>2500</v>
      </c>
      <c r="AG25" s="370"/>
      <c r="AH25" s="106"/>
      <c r="AI25" s="114"/>
      <c r="AJ25" s="115"/>
      <c r="AK25" s="116"/>
      <c r="AL25"/>
    </row>
    <row r="26" spans="1:38" ht="14.4">
      <c r="A26"/>
      <c r="B26" s="367"/>
      <c r="C26" s="107"/>
      <c r="D26" s="108" t="s">
        <v>114</v>
      </c>
      <c r="E26" s="145">
        <v>3000</v>
      </c>
      <c r="F26" s="142" t="s">
        <v>26</v>
      </c>
      <c r="G26" s="143"/>
      <c r="H26" s="112">
        <f t="shared" si="16"/>
        <v>0</v>
      </c>
      <c r="I26" s="143"/>
      <c r="J26" s="112">
        <f t="shared" ref="J26:J27" si="27">$E26*I26</f>
        <v>0</v>
      </c>
      <c r="K26" s="143"/>
      <c r="L26" s="112">
        <f t="shared" si="17"/>
        <v>0</v>
      </c>
      <c r="M26" s="143"/>
      <c r="N26" s="112">
        <f t="shared" si="18"/>
        <v>0</v>
      </c>
      <c r="O26" s="143"/>
      <c r="P26" s="112">
        <f t="shared" si="19"/>
        <v>0</v>
      </c>
      <c r="Q26" s="143"/>
      <c r="R26" s="112">
        <f t="shared" si="20"/>
        <v>0</v>
      </c>
      <c r="S26" s="143"/>
      <c r="T26" s="112">
        <v>0</v>
      </c>
      <c r="U26" s="143"/>
      <c r="V26" s="112">
        <f t="shared" si="21"/>
        <v>0</v>
      </c>
      <c r="W26" s="143"/>
      <c r="X26" s="112">
        <f t="shared" si="22"/>
        <v>0</v>
      </c>
      <c r="Y26" s="112"/>
      <c r="Z26" s="143">
        <v>1</v>
      </c>
      <c r="AA26" s="112">
        <f t="shared" si="23"/>
        <v>3000</v>
      </c>
      <c r="AB26" s="143"/>
      <c r="AC26" s="112">
        <f t="shared" si="24"/>
        <v>0</v>
      </c>
      <c r="AD26" s="143"/>
      <c r="AE26" s="112">
        <f t="shared" si="25"/>
        <v>0</v>
      </c>
      <c r="AF26" s="144">
        <f t="shared" si="26"/>
        <v>3000</v>
      </c>
      <c r="AG26" s="370"/>
      <c r="AH26" s="106"/>
      <c r="AI26" s="114"/>
      <c r="AJ26" s="115"/>
      <c r="AK26" s="116"/>
      <c r="AL26"/>
    </row>
    <row r="27" spans="1:38" ht="14.4">
      <c r="A27"/>
      <c r="B27" s="367"/>
      <c r="C27" s="107"/>
      <c r="D27" s="108" t="s">
        <v>113</v>
      </c>
      <c r="E27" s="145">
        <v>20000</v>
      </c>
      <c r="F27" s="142" t="s">
        <v>26</v>
      </c>
      <c r="G27" s="143"/>
      <c r="H27" s="112">
        <f t="shared" si="16"/>
        <v>0</v>
      </c>
      <c r="I27" s="143"/>
      <c r="J27" s="112">
        <f t="shared" si="27"/>
        <v>0</v>
      </c>
      <c r="K27" s="143"/>
      <c r="L27" s="112">
        <f t="shared" si="17"/>
        <v>0</v>
      </c>
      <c r="M27" s="143"/>
      <c r="N27" s="112">
        <f t="shared" si="18"/>
        <v>0</v>
      </c>
      <c r="O27" s="143"/>
      <c r="P27" s="112">
        <f t="shared" si="19"/>
        <v>0</v>
      </c>
      <c r="Q27" s="143"/>
      <c r="R27" s="112">
        <f t="shared" si="20"/>
        <v>0</v>
      </c>
      <c r="S27" s="143"/>
      <c r="T27" s="112">
        <v>0</v>
      </c>
      <c r="U27" s="143"/>
      <c r="V27" s="112">
        <f t="shared" si="21"/>
        <v>0</v>
      </c>
      <c r="W27" s="143"/>
      <c r="X27" s="112">
        <f t="shared" si="22"/>
        <v>0</v>
      </c>
      <c r="Y27" s="112"/>
      <c r="Z27" s="143">
        <v>1</v>
      </c>
      <c r="AA27" s="112">
        <f t="shared" si="23"/>
        <v>20000</v>
      </c>
      <c r="AB27" s="143"/>
      <c r="AC27" s="112">
        <f t="shared" si="24"/>
        <v>0</v>
      </c>
      <c r="AD27" s="143"/>
      <c r="AE27" s="112">
        <f t="shared" si="25"/>
        <v>0</v>
      </c>
      <c r="AF27" s="144">
        <f t="shared" si="26"/>
        <v>20000</v>
      </c>
      <c r="AG27" s="370"/>
      <c r="AH27" s="106"/>
      <c r="AI27" s="114"/>
      <c r="AJ27" s="115"/>
      <c r="AK27" s="116"/>
      <c r="AL27"/>
    </row>
    <row r="28" spans="1:38" ht="14.4">
      <c r="A28"/>
      <c r="B28" s="367"/>
      <c r="C28" s="107"/>
      <c r="D28" s="117" t="s">
        <v>112</v>
      </c>
      <c r="E28" s="146">
        <f>SUM(E22:E27)</f>
        <v>82900</v>
      </c>
      <c r="F28" s="147"/>
      <c r="G28" s="148">
        <f>SUM(G22:G25)</f>
        <v>0</v>
      </c>
      <c r="H28" s="121">
        <f>SUM(H22:H27)</f>
        <v>0</v>
      </c>
      <c r="I28" s="148">
        <f>SUM(I22:I25)</f>
        <v>4</v>
      </c>
      <c r="J28" s="121">
        <f>SUM(J22:J27)</f>
        <v>59900</v>
      </c>
      <c r="K28" s="148">
        <f>SUM(K22:K25)</f>
        <v>0</v>
      </c>
      <c r="L28" s="121">
        <f>SUM(L22:L27)</f>
        <v>0</v>
      </c>
      <c r="M28" s="148">
        <f>SUM(M22:M25)</f>
        <v>0</v>
      </c>
      <c r="N28" s="121">
        <f>SUM(N22:N27)</f>
        <v>0</v>
      </c>
      <c r="O28" s="148">
        <f>SUM(O22:O25)</f>
        <v>0</v>
      </c>
      <c r="P28" s="121">
        <f>SUM(P22:P27)</f>
        <v>0</v>
      </c>
      <c r="Q28" s="148">
        <f>SUM(Q22:Q25)</f>
        <v>0</v>
      </c>
      <c r="R28" s="121">
        <f>SUM(R22:R27)</f>
        <v>0</v>
      </c>
      <c r="S28" s="148">
        <f>SUM(S22:S25)</f>
        <v>0</v>
      </c>
      <c r="T28" s="121">
        <f>SUM(T22:T25)</f>
        <v>0</v>
      </c>
      <c r="U28" s="148">
        <f>SUM(U22:U25)</f>
        <v>0</v>
      </c>
      <c r="V28" s="121">
        <f>SUM(V22:V27)</f>
        <v>0</v>
      </c>
      <c r="W28" s="148">
        <f>SUM(W22:W25)</f>
        <v>0</v>
      </c>
      <c r="X28" s="121">
        <f>SUM(X22:X27)</f>
        <v>0</v>
      </c>
      <c r="Y28" s="121"/>
      <c r="Z28" s="148">
        <f>SUM(Z22:Z25)</f>
        <v>0</v>
      </c>
      <c r="AA28" s="121">
        <f>SUM(AA22:AA27)</f>
        <v>23000</v>
      </c>
      <c r="AB28" s="148">
        <f>SUM(AB22:AB25)</f>
        <v>0</v>
      </c>
      <c r="AC28" s="121">
        <f>SUM(AC22:AC27)</f>
        <v>0</v>
      </c>
      <c r="AD28" s="148">
        <f>SUM(AD22:AD25)</f>
        <v>0</v>
      </c>
      <c r="AE28" s="121">
        <f>SUM(AE22:AE27)</f>
        <v>0</v>
      </c>
      <c r="AF28" s="149">
        <f>SUM(AF22:AF27)</f>
        <v>82900</v>
      </c>
      <c r="AG28" s="370"/>
      <c r="AH28" s="106"/>
      <c r="AI28" s="114"/>
      <c r="AJ28" s="115"/>
      <c r="AK28" s="116"/>
      <c r="AL28"/>
    </row>
    <row r="29" spans="1:38" ht="14.4">
      <c r="A29"/>
      <c r="B29" s="367"/>
      <c r="C29" s="107" t="s">
        <v>111</v>
      </c>
      <c r="D29" s="108"/>
      <c r="E29" s="145"/>
      <c r="F29" s="142"/>
      <c r="G29" s="143"/>
      <c r="H29" s="112"/>
      <c r="I29" s="143"/>
      <c r="J29" s="112"/>
      <c r="K29" s="143"/>
      <c r="L29" s="112"/>
      <c r="M29" s="143"/>
      <c r="N29" s="112"/>
      <c r="O29" s="143"/>
      <c r="P29" s="112"/>
      <c r="Q29" s="143"/>
      <c r="R29" s="112"/>
      <c r="S29" s="143"/>
      <c r="T29" s="112"/>
      <c r="U29" s="143"/>
      <c r="V29" s="112"/>
      <c r="W29" s="143"/>
      <c r="X29" s="112"/>
      <c r="Y29" s="112"/>
      <c r="Z29" s="143"/>
      <c r="AA29" s="112"/>
      <c r="AB29" s="143"/>
      <c r="AC29" s="112"/>
      <c r="AD29" s="143"/>
      <c r="AE29" s="112"/>
      <c r="AF29" s="144"/>
      <c r="AG29" s="370"/>
      <c r="AH29" s="106"/>
      <c r="AI29" s="114"/>
      <c r="AJ29" s="115"/>
      <c r="AK29" s="116"/>
      <c r="AL29"/>
    </row>
    <row r="30" spans="1:38" ht="14.4">
      <c r="A30"/>
      <c r="B30" s="367"/>
      <c r="C30" s="107"/>
      <c r="D30" s="108" t="s">
        <v>110</v>
      </c>
      <c r="E30" s="145">
        <v>30750</v>
      </c>
      <c r="F30" s="142" t="s">
        <v>26</v>
      </c>
      <c r="G30" s="143"/>
      <c r="H30" s="112">
        <f>$E30*G30</f>
        <v>0</v>
      </c>
      <c r="I30" s="143"/>
      <c r="J30" s="112">
        <f>$E30*I30</f>
        <v>0</v>
      </c>
      <c r="K30" s="143"/>
      <c r="L30" s="112">
        <f>$E30*K30</f>
        <v>0</v>
      </c>
      <c r="M30" s="143"/>
      <c r="N30" s="112">
        <f>$E30*M30</f>
        <v>0</v>
      </c>
      <c r="O30" s="143"/>
      <c r="P30" s="112">
        <f>$E30*O30</f>
        <v>0</v>
      </c>
      <c r="Q30" s="143"/>
      <c r="R30" s="112">
        <f>$E30*Q30</f>
        <v>0</v>
      </c>
      <c r="S30" s="143"/>
      <c r="T30" s="112">
        <f>$E30*S30</f>
        <v>0</v>
      </c>
      <c r="U30" s="143"/>
      <c r="V30" s="112">
        <f>$E30*U30</f>
        <v>0</v>
      </c>
      <c r="W30" s="143"/>
      <c r="X30" s="112">
        <f>$E30*W30</f>
        <v>0</v>
      </c>
      <c r="Y30" s="112"/>
      <c r="Z30" s="143">
        <v>0</v>
      </c>
      <c r="AA30" s="112">
        <f t="shared" ref="AA30:AA33" si="28">$E30*Z30</f>
        <v>0</v>
      </c>
      <c r="AB30" s="143"/>
      <c r="AC30" s="112">
        <f t="shared" ref="AC30:AC36" si="29">$E30*AB30</f>
        <v>0</v>
      </c>
      <c r="AD30" s="143"/>
      <c r="AE30" s="112">
        <f>$E30*AD30</f>
        <v>0</v>
      </c>
      <c r="AF30" s="144">
        <f>H30+J30+L30+N30+P30+R30+T30+V30+X30+AA30+AC30+AE30</f>
        <v>0</v>
      </c>
      <c r="AG30" s="370"/>
      <c r="AH30" s="106"/>
      <c r="AI30" s="114"/>
      <c r="AJ30" s="115"/>
      <c r="AK30" s="116"/>
      <c r="AL30"/>
    </row>
    <row r="31" spans="1:38" ht="14.4">
      <c r="A31"/>
      <c r="B31" s="367"/>
      <c r="C31" s="107"/>
      <c r="D31" s="108" t="s">
        <v>105</v>
      </c>
      <c r="E31" s="145">
        <v>5125</v>
      </c>
      <c r="F31" s="142" t="s">
        <v>26</v>
      </c>
      <c r="G31" s="143"/>
      <c r="H31" s="112">
        <f>$E31*G31</f>
        <v>0</v>
      </c>
      <c r="I31" s="143"/>
      <c r="J31" s="112">
        <f>$E31*I31</f>
        <v>0</v>
      </c>
      <c r="K31" s="143"/>
      <c r="L31" s="112">
        <f>$E31*K31</f>
        <v>0</v>
      </c>
      <c r="M31" s="143"/>
      <c r="N31" s="112">
        <f>$E31*M31</f>
        <v>0</v>
      </c>
      <c r="O31" s="143"/>
      <c r="P31" s="112">
        <f>$E31*O31</f>
        <v>0</v>
      </c>
      <c r="Q31" s="143"/>
      <c r="R31" s="112">
        <f>$E31*Q31</f>
        <v>0</v>
      </c>
      <c r="S31" s="143"/>
      <c r="T31" s="112">
        <f>$E31*S31</f>
        <v>0</v>
      </c>
      <c r="U31" s="143"/>
      <c r="V31" s="112">
        <f>$E31*U31</f>
        <v>0</v>
      </c>
      <c r="W31" s="143"/>
      <c r="X31" s="112">
        <f>$E31*W31</f>
        <v>0</v>
      </c>
      <c r="Y31" s="112"/>
      <c r="Z31" s="143">
        <v>1</v>
      </c>
      <c r="AA31" s="112">
        <f t="shared" si="28"/>
        <v>5125</v>
      </c>
      <c r="AB31" s="143"/>
      <c r="AC31" s="112">
        <f t="shared" si="29"/>
        <v>0</v>
      </c>
      <c r="AD31" s="143"/>
      <c r="AE31" s="112">
        <f>$E31*AD31</f>
        <v>0</v>
      </c>
      <c r="AF31" s="144">
        <f>H31+J31+L31+N31+P31+R31+T31+V31+X31+AA31+AC31+AE31</f>
        <v>5125</v>
      </c>
      <c r="AG31" s="370"/>
      <c r="AH31" s="106"/>
      <c r="AI31" s="114"/>
      <c r="AJ31" s="115"/>
      <c r="AK31" s="116"/>
      <c r="AL31"/>
    </row>
    <row r="32" spans="1:38" ht="14.4">
      <c r="A32"/>
      <c r="B32" s="367"/>
      <c r="C32" s="107"/>
      <c r="D32" s="108" t="s">
        <v>109</v>
      </c>
      <c r="E32" s="145">
        <v>1500</v>
      </c>
      <c r="F32" s="142" t="s">
        <v>26</v>
      </c>
      <c r="G32" s="143"/>
      <c r="H32" s="112">
        <f>$E32*G32</f>
        <v>0</v>
      </c>
      <c r="I32" s="143"/>
      <c r="J32" s="112">
        <f>$E32*I32</f>
        <v>0</v>
      </c>
      <c r="K32" s="143"/>
      <c r="L32" s="112">
        <f>$E32*K32</f>
        <v>0</v>
      </c>
      <c r="M32" s="143"/>
      <c r="N32" s="112">
        <f>$E32*M32</f>
        <v>0</v>
      </c>
      <c r="O32" s="143"/>
      <c r="P32" s="112">
        <f>$E32*O32</f>
        <v>0</v>
      </c>
      <c r="Q32" s="143"/>
      <c r="R32" s="112">
        <f>$E32*Q32</f>
        <v>0</v>
      </c>
      <c r="S32" s="143"/>
      <c r="T32" s="112">
        <f>$E32*S32</f>
        <v>0</v>
      </c>
      <c r="U32" s="143"/>
      <c r="V32" s="112">
        <f t="shared" ref="V32" si="30">$E32*U32</f>
        <v>0</v>
      </c>
      <c r="W32" s="143"/>
      <c r="X32" s="112">
        <f>$E32*W32</f>
        <v>0</v>
      </c>
      <c r="Y32" s="112"/>
      <c r="Z32" s="143">
        <v>1</v>
      </c>
      <c r="AA32" s="112">
        <f>$E32*Z32</f>
        <v>1500</v>
      </c>
      <c r="AB32" s="143"/>
      <c r="AC32" s="112">
        <f t="shared" si="29"/>
        <v>0</v>
      </c>
      <c r="AD32" s="143"/>
      <c r="AE32" s="112">
        <f>$E32*AD32</f>
        <v>0</v>
      </c>
      <c r="AF32" s="144">
        <f>H32+J32+L32+N32+P32+R32+T32+V32+X32+AA32+AC32+AE32</f>
        <v>1500</v>
      </c>
      <c r="AG32" s="370"/>
      <c r="AH32" s="106"/>
      <c r="AI32" s="114"/>
      <c r="AJ32" s="115"/>
      <c r="AK32" s="116"/>
      <c r="AL32"/>
    </row>
    <row r="33" spans="1:38" ht="14.4">
      <c r="A33"/>
      <c r="B33" s="367"/>
      <c r="C33" s="107"/>
      <c r="D33" s="108" t="s">
        <v>107</v>
      </c>
      <c r="E33" s="145">
        <v>5125</v>
      </c>
      <c r="F33" s="142" t="s">
        <v>26</v>
      </c>
      <c r="G33" s="143"/>
      <c r="H33" s="112">
        <f>$E33*G33</f>
        <v>0</v>
      </c>
      <c r="I33" s="143"/>
      <c r="J33" s="112">
        <f>$E33*I33</f>
        <v>0</v>
      </c>
      <c r="K33" s="143"/>
      <c r="L33" s="112">
        <f>$E33*K33</f>
        <v>0</v>
      </c>
      <c r="M33" s="143"/>
      <c r="N33" s="112">
        <f>$E33*M33</f>
        <v>0</v>
      </c>
      <c r="O33" s="143"/>
      <c r="P33" s="112">
        <f>$E33*O33</f>
        <v>0</v>
      </c>
      <c r="Q33" s="143"/>
      <c r="R33" s="112">
        <f>$E33*Q33</f>
        <v>0</v>
      </c>
      <c r="S33" s="143"/>
      <c r="T33" s="112">
        <f>$E33*S33</f>
        <v>0</v>
      </c>
      <c r="U33" s="143"/>
      <c r="V33" s="112">
        <f>$E33*U33</f>
        <v>0</v>
      </c>
      <c r="W33" s="143"/>
      <c r="X33" s="112">
        <f>$E33*W33</f>
        <v>0</v>
      </c>
      <c r="Y33" s="112"/>
      <c r="Z33" s="143">
        <v>1</v>
      </c>
      <c r="AA33" s="112">
        <f t="shared" si="28"/>
        <v>5125</v>
      </c>
      <c r="AB33" s="143"/>
      <c r="AC33" s="112">
        <f t="shared" si="29"/>
        <v>0</v>
      </c>
      <c r="AD33" s="143"/>
      <c r="AE33" s="112">
        <f>$E33*AD33</f>
        <v>0</v>
      </c>
      <c r="AF33" s="144">
        <f>H33+J33+L33+N33+P33+R33+T33+V33+X33+AA33+AC33+AE33</f>
        <v>5125</v>
      </c>
      <c r="AG33" s="370"/>
      <c r="AH33" s="106"/>
      <c r="AI33" s="114"/>
      <c r="AJ33" s="115"/>
      <c r="AK33" s="116"/>
      <c r="AL33"/>
    </row>
    <row r="34" spans="1:38" ht="14.4">
      <c r="A34"/>
      <c r="B34" s="367"/>
      <c r="C34" s="107"/>
      <c r="D34" s="117" t="s">
        <v>108</v>
      </c>
      <c r="E34" s="146">
        <f>SUM(E30:E33)</f>
        <v>42500</v>
      </c>
      <c r="F34" s="147"/>
      <c r="G34" s="148">
        <f t="shared" ref="G34:AF34" si="31">SUM(G30:G33)</f>
        <v>0</v>
      </c>
      <c r="H34" s="121">
        <f t="shared" si="31"/>
        <v>0</v>
      </c>
      <c r="I34" s="148">
        <f t="shared" si="31"/>
        <v>0</v>
      </c>
      <c r="J34" s="121">
        <f t="shared" si="31"/>
        <v>0</v>
      </c>
      <c r="K34" s="148">
        <f t="shared" si="31"/>
        <v>0</v>
      </c>
      <c r="L34" s="121">
        <f t="shared" si="31"/>
        <v>0</v>
      </c>
      <c r="M34" s="148">
        <f t="shared" si="31"/>
        <v>0</v>
      </c>
      <c r="N34" s="121">
        <f t="shared" si="31"/>
        <v>0</v>
      </c>
      <c r="O34" s="148">
        <f t="shared" si="31"/>
        <v>0</v>
      </c>
      <c r="P34" s="121">
        <f t="shared" si="31"/>
        <v>0</v>
      </c>
      <c r="Q34" s="148">
        <f t="shared" si="31"/>
        <v>0</v>
      </c>
      <c r="R34" s="121">
        <f t="shared" si="31"/>
        <v>0</v>
      </c>
      <c r="S34" s="148">
        <f t="shared" si="31"/>
        <v>0</v>
      </c>
      <c r="T34" s="121">
        <f t="shared" si="31"/>
        <v>0</v>
      </c>
      <c r="U34" s="148">
        <f t="shared" si="31"/>
        <v>0</v>
      </c>
      <c r="V34" s="121">
        <f t="shared" si="31"/>
        <v>0</v>
      </c>
      <c r="W34" s="148">
        <f t="shared" si="31"/>
        <v>0</v>
      </c>
      <c r="X34" s="121">
        <f t="shared" si="31"/>
        <v>0</v>
      </c>
      <c r="Y34" s="121"/>
      <c r="Z34" s="148">
        <f t="shared" si="31"/>
        <v>3</v>
      </c>
      <c r="AA34" s="121">
        <f t="shared" si="31"/>
        <v>11750</v>
      </c>
      <c r="AB34" s="148">
        <f t="shared" si="31"/>
        <v>0</v>
      </c>
      <c r="AC34" s="121">
        <f t="shared" si="31"/>
        <v>0</v>
      </c>
      <c r="AD34" s="148">
        <f t="shared" si="31"/>
        <v>0</v>
      </c>
      <c r="AE34" s="121">
        <f t="shared" si="31"/>
        <v>0</v>
      </c>
      <c r="AF34" s="149">
        <f t="shared" si="31"/>
        <v>11750</v>
      </c>
      <c r="AG34" s="370"/>
      <c r="AH34" s="106"/>
      <c r="AI34" s="114"/>
      <c r="AJ34" s="115"/>
      <c r="AK34" s="116"/>
      <c r="AL34"/>
    </row>
    <row r="35" spans="1:38" ht="14.4">
      <c r="A35"/>
      <c r="B35" s="367"/>
      <c r="C35" s="107" t="s">
        <v>106</v>
      </c>
      <c r="D35" s="108"/>
      <c r="E35" s="145"/>
      <c r="F35" s="142"/>
      <c r="G35" s="143"/>
      <c r="H35" s="112"/>
      <c r="I35" s="143"/>
      <c r="J35" s="112"/>
      <c r="K35" s="143"/>
      <c r="L35" s="112"/>
      <c r="M35" s="143"/>
      <c r="N35" s="112"/>
      <c r="O35" s="143"/>
      <c r="P35" s="112"/>
      <c r="Q35" s="143"/>
      <c r="R35" s="112"/>
      <c r="S35" s="143"/>
      <c r="T35" s="112"/>
      <c r="U35" s="143"/>
      <c r="V35" s="112"/>
      <c r="W35" s="143"/>
      <c r="X35" s="112"/>
      <c r="Y35" s="112"/>
      <c r="Z35" s="143"/>
      <c r="AA35" s="112"/>
      <c r="AB35" s="143"/>
      <c r="AC35" s="112"/>
      <c r="AD35" s="143"/>
      <c r="AE35" s="112"/>
      <c r="AF35" s="144"/>
      <c r="AG35" s="370"/>
      <c r="AH35" s="106"/>
      <c r="AI35" s="114"/>
      <c r="AJ35" s="115"/>
      <c r="AK35" s="116"/>
      <c r="AL35"/>
    </row>
    <row r="36" spans="1:38" ht="14.4">
      <c r="A36"/>
      <c r="B36" s="367"/>
      <c r="C36" s="107"/>
      <c r="D36" s="108" t="s">
        <v>105</v>
      </c>
      <c r="E36" s="145">
        <v>10250</v>
      </c>
      <c r="F36" s="142" t="s">
        <v>26</v>
      </c>
      <c r="G36" s="143"/>
      <c r="H36" s="112">
        <f>$E36*G36</f>
        <v>0</v>
      </c>
      <c r="I36" s="143"/>
      <c r="J36" s="112">
        <f>$E36*I36</f>
        <v>0</v>
      </c>
      <c r="K36" s="143"/>
      <c r="L36" s="112">
        <f>$E36*K36</f>
        <v>0</v>
      </c>
      <c r="M36" s="143"/>
      <c r="N36" s="112">
        <f>$E36*M36</f>
        <v>0</v>
      </c>
      <c r="O36" s="143"/>
      <c r="P36" s="112">
        <f>$E36*O36</f>
        <v>0</v>
      </c>
      <c r="Q36" s="143"/>
      <c r="R36" s="112">
        <f>$E36*Q36</f>
        <v>0</v>
      </c>
      <c r="S36" s="143"/>
      <c r="T36" s="112">
        <f>$E36*S36</f>
        <v>0</v>
      </c>
      <c r="U36" s="143"/>
      <c r="V36" s="112">
        <f t="shared" ref="V36:V39" si="32">$E36*U36</f>
        <v>0</v>
      </c>
      <c r="W36" s="143"/>
      <c r="X36" s="112">
        <f>$E36*W36</f>
        <v>0</v>
      </c>
      <c r="Y36" s="112"/>
      <c r="Z36" s="143">
        <v>1</v>
      </c>
      <c r="AA36" s="112">
        <f>$E36*Z36</f>
        <v>10250</v>
      </c>
      <c r="AB36" s="143"/>
      <c r="AC36" s="112">
        <f t="shared" si="29"/>
        <v>0</v>
      </c>
      <c r="AD36" s="143"/>
      <c r="AE36" s="112">
        <f>$E36*AD36</f>
        <v>0</v>
      </c>
      <c r="AF36" s="144">
        <f>H36+J36+L36+N36+P36+R36+T36+V36+X36+AA36+AC36+AE36</f>
        <v>10250</v>
      </c>
      <c r="AG36" s="370"/>
      <c r="AH36" s="106"/>
      <c r="AI36" s="114"/>
      <c r="AJ36" s="115"/>
      <c r="AK36" s="116"/>
      <c r="AL36"/>
    </row>
    <row r="37" spans="1:38" ht="14.4">
      <c r="A37"/>
      <c r="B37" s="367"/>
      <c r="C37" s="107"/>
      <c r="D37" s="108" t="s">
        <v>104</v>
      </c>
      <c r="E37" s="145">
        <v>3075</v>
      </c>
      <c r="F37" s="142" t="s">
        <v>26</v>
      </c>
      <c r="G37" s="143"/>
      <c r="H37" s="112">
        <f>$E37*G37</f>
        <v>0</v>
      </c>
      <c r="I37" s="143"/>
      <c r="J37" s="112">
        <f>$E37*I37</f>
        <v>0</v>
      </c>
      <c r="K37" s="143"/>
      <c r="L37" s="112">
        <f>$E37*K37</f>
        <v>0</v>
      </c>
      <c r="M37" s="143"/>
      <c r="N37" s="112">
        <f>$E37*M37</f>
        <v>0</v>
      </c>
      <c r="O37" s="143"/>
      <c r="P37" s="112">
        <f>$E37*O37</f>
        <v>0</v>
      </c>
      <c r="Q37" s="143"/>
      <c r="R37" s="112">
        <f>$E37*Q37</f>
        <v>0</v>
      </c>
      <c r="S37" s="143"/>
      <c r="T37" s="112">
        <f>$E37*S37</f>
        <v>0</v>
      </c>
      <c r="U37" s="143"/>
      <c r="V37" s="112">
        <f t="shared" si="32"/>
        <v>0</v>
      </c>
      <c r="W37" s="143"/>
      <c r="X37" s="112">
        <f>$E37*W37</f>
        <v>0</v>
      </c>
      <c r="Y37" s="112"/>
      <c r="Z37" s="143">
        <v>1</v>
      </c>
      <c r="AA37" s="112">
        <f>$E37*Z37</f>
        <v>3075</v>
      </c>
      <c r="AB37" s="143"/>
      <c r="AC37" s="112">
        <f t="shared" si="24"/>
        <v>0</v>
      </c>
      <c r="AD37" s="143"/>
      <c r="AE37" s="112">
        <f>$E37*AD37</f>
        <v>0</v>
      </c>
      <c r="AF37" s="144">
        <f>H37+J37+L37+N37+P37+R37+T37+V37+X37+AA37+AC37+AE37</f>
        <v>3075</v>
      </c>
      <c r="AG37" s="370"/>
      <c r="AH37" s="106"/>
      <c r="AI37" s="114"/>
      <c r="AJ37" s="115"/>
      <c r="AK37" s="116"/>
      <c r="AL37"/>
    </row>
    <row r="38" spans="1:38" ht="14.4">
      <c r="A38"/>
      <c r="B38" s="367"/>
      <c r="C38" s="107"/>
      <c r="D38" s="108" t="s">
        <v>147</v>
      </c>
      <c r="E38" s="145">
        <v>15000</v>
      </c>
      <c r="F38" s="142" t="s">
        <v>26</v>
      </c>
      <c r="G38" s="143"/>
      <c r="H38" s="112">
        <f>$E38*G38</f>
        <v>0</v>
      </c>
      <c r="I38" s="143"/>
      <c r="J38" s="112">
        <f>$E38*I38</f>
        <v>0</v>
      </c>
      <c r="K38" s="143"/>
      <c r="L38" s="112">
        <f>$E38*K38</f>
        <v>0</v>
      </c>
      <c r="M38" s="143"/>
      <c r="N38" s="112">
        <f>$E38*M38</f>
        <v>0</v>
      </c>
      <c r="O38" s="143"/>
      <c r="P38" s="112">
        <f>$E38*O38</f>
        <v>0</v>
      </c>
      <c r="Q38" s="143"/>
      <c r="R38" s="112">
        <f>$E38*Q38</f>
        <v>0</v>
      </c>
      <c r="S38" s="143"/>
      <c r="T38" s="112">
        <f>$E38*S38</f>
        <v>0</v>
      </c>
      <c r="U38" s="143"/>
      <c r="V38" s="112">
        <f t="shared" si="32"/>
        <v>0</v>
      </c>
      <c r="W38" s="143"/>
      <c r="X38" s="112">
        <f>$E38*W38</f>
        <v>0</v>
      </c>
      <c r="Y38" s="112"/>
      <c r="Z38" s="143">
        <v>1</v>
      </c>
      <c r="AA38" s="112">
        <v>15000</v>
      </c>
      <c r="AB38" s="143"/>
      <c r="AC38" s="112"/>
      <c r="AD38" s="143"/>
      <c r="AE38" s="112"/>
      <c r="AF38" s="144">
        <v>15000</v>
      </c>
      <c r="AG38" s="370"/>
      <c r="AH38" s="106"/>
      <c r="AI38" s="114"/>
      <c r="AJ38" s="115"/>
      <c r="AK38" s="116"/>
      <c r="AL38"/>
    </row>
    <row r="39" spans="1:38" ht="14.4">
      <c r="A39"/>
      <c r="B39" s="367"/>
      <c r="C39" s="107"/>
      <c r="D39" s="108" t="s">
        <v>103</v>
      </c>
      <c r="E39" s="145">
        <v>3000</v>
      </c>
      <c r="F39" s="142" t="s">
        <v>26</v>
      </c>
      <c r="G39" s="143"/>
      <c r="H39" s="112">
        <f>$E39*G39</f>
        <v>0</v>
      </c>
      <c r="I39" s="143"/>
      <c r="J39" s="112">
        <f>$E39*I39</f>
        <v>0</v>
      </c>
      <c r="K39" s="143"/>
      <c r="L39" s="112">
        <f>$E39*K39</f>
        <v>0</v>
      </c>
      <c r="M39" s="143"/>
      <c r="N39" s="112">
        <f>$E39*M39</f>
        <v>0</v>
      </c>
      <c r="O39" s="143"/>
      <c r="P39" s="112">
        <f>$E39*O39</f>
        <v>0</v>
      </c>
      <c r="Q39" s="143"/>
      <c r="R39" s="112">
        <f>$E39*Q39</f>
        <v>0</v>
      </c>
      <c r="S39" s="143"/>
      <c r="T39" s="112">
        <f>$E39*S39</f>
        <v>0</v>
      </c>
      <c r="U39" s="143"/>
      <c r="V39" s="112">
        <f t="shared" si="32"/>
        <v>0</v>
      </c>
      <c r="W39" s="143"/>
      <c r="X39" s="112">
        <f>$E39*W39</f>
        <v>0</v>
      </c>
      <c r="Y39" s="112"/>
      <c r="Z39" s="143">
        <v>1</v>
      </c>
      <c r="AA39" s="112">
        <f>$E39*Z39</f>
        <v>3000</v>
      </c>
      <c r="AB39" s="143"/>
      <c r="AC39" s="112">
        <f t="shared" si="24"/>
        <v>0</v>
      </c>
      <c r="AD39" s="143"/>
      <c r="AE39" s="112">
        <f>$E39*AD39</f>
        <v>0</v>
      </c>
      <c r="AF39" s="144">
        <f>H39+J39+L39+N39+P39+R39+T39+V39+X39+AA39+AC39+AE39</f>
        <v>3000</v>
      </c>
      <c r="AG39" s="370"/>
      <c r="AH39" s="106"/>
      <c r="AI39" s="114"/>
      <c r="AJ39" s="115"/>
      <c r="AK39" s="116"/>
      <c r="AL39"/>
    </row>
    <row r="40" spans="1:38" ht="14.4">
      <c r="A40"/>
      <c r="B40" s="367"/>
      <c r="C40" s="107"/>
      <c r="D40" s="117" t="s">
        <v>102</v>
      </c>
      <c r="E40" s="146">
        <f>SUM(E36:E39)</f>
        <v>31325</v>
      </c>
      <c r="F40" s="142"/>
      <c r="G40" s="148">
        <f t="shared" ref="G40:AE40" si="33">SUM(G35:G37)</f>
        <v>0</v>
      </c>
      <c r="H40" s="121">
        <f t="shared" si="33"/>
        <v>0</v>
      </c>
      <c r="I40" s="148">
        <f t="shared" si="33"/>
        <v>0</v>
      </c>
      <c r="J40" s="121">
        <f t="shared" si="33"/>
        <v>0</v>
      </c>
      <c r="K40" s="148">
        <f t="shared" si="33"/>
        <v>0</v>
      </c>
      <c r="L40" s="121">
        <f t="shared" si="33"/>
        <v>0</v>
      </c>
      <c r="M40" s="148">
        <f t="shared" si="33"/>
        <v>0</v>
      </c>
      <c r="N40" s="121">
        <f t="shared" si="33"/>
        <v>0</v>
      </c>
      <c r="O40" s="148">
        <f t="shared" si="33"/>
        <v>0</v>
      </c>
      <c r="P40" s="121">
        <f t="shared" si="33"/>
        <v>0</v>
      </c>
      <c r="Q40" s="148">
        <f t="shared" si="33"/>
        <v>0</v>
      </c>
      <c r="R40" s="121">
        <f t="shared" si="33"/>
        <v>0</v>
      </c>
      <c r="S40" s="148">
        <f t="shared" si="33"/>
        <v>0</v>
      </c>
      <c r="T40" s="121">
        <f t="shared" si="33"/>
        <v>0</v>
      </c>
      <c r="U40" s="148">
        <f t="shared" si="33"/>
        <v>0</v>
      </c>
      <c r="V40" s="121">
        <f t="shared" si="33"/>
        <v>0</v>
      </c>
      <c r="W40" s="148">
        <f t="shared" si="33"/>
        <v>0</v>
      </c>
      <c r="X40" s="121">
        <f t="shared" si="33"/>
        <v>0</v>
      </c>
      <c r="Y40" s="121"/>
      <c r="Z40" s="148">
        <f t="shared" si="33"/>
        <v>2</v>
      </c>
      <c r="AA40" s="121">
        <f>SUM(AA36:AA39)</f>
        <v>31325</v>
      </c>
      <c r="AB40" s="148">
        <f t="shared" si="33"/>
        <v>0</v>
      </c>
      <c r="AC40" s="121">
        <f t="shared" si="33"/>
        <v>0</v>
      </c>
      <c r="AD40" s="148">
        <f t="shared" si="33"/>
        <v>0</v>
      </c>
      <c r="AE40" s="121">
        <f t="shared" si="33"/>
        <v>0</v>
      </c>
      <c r="AF40" s="149">
        <f>SUM(AF36:AF39)</f>
        <v>31325</v>
      </c>
      <c r="AG40" s="370"/>
      <c r="AH40" s="106"/>
      <c r="AI40" s="114"/>
      <c r="AJ40" s="115"/>
      <c r="AK40" s="116"/>
      <c r="AL40"/>
    </row>
    <row r="41" spans="1:38" ht="14.4">
      <c r="A41"/>
      <c r="B41" s="367"/>
      <c r="C41" s="372" t="s">
        <v>101</v>
      </c>
      <c r="D41" s="372"/>
      <c r="E41" s="145"/>
      <c r="F41" s="142"/>
      <c r="G41" s="143"/>
      <c r="H41" s="112"/>
      <c r="I41" s="143"/>
      <c r="J41" s="112"/>
      <c r="K41" s="143"/>
      <c r="L41" s="112"/>
      <c r="M41" s="143"/>
      <c r="N41" s="112"/>
      <c r="O41" s="143"/>
      <c r="P41" s="112"/>
      <c r="Q41" s="143"/>
      <c r="R41" s="112"/>
      <c r="S41" s="143"/>
      <c r="T41" s="112"/>
      <c r="U41" s="143"/>
      <c r="V41" s="112"/>
      <c r="W41" s="143"/>
      <c r="X41" s="112"/>
      <c r="Y41" s="112"/>
      <c r="Z41" s="143"/>
      <c r="AA41" s="112"/>
      <c r="AB41" s="143"/>
      <c r="AC41" s="112"/>
      <c r="AD41" s="143"/>
      <c r="AE41" s="112"/>
      <c r="AF41" s="144"/>
      <c r="AG41" s="370"/>
      <c r="AH41" s="106"/>
      <c r="AI41" s="114"/>
      <c r="AJ41" s="115"/>
      <c r="AK41" s="116"/>
      <c r="AL41"/>
    </row>
    <row r="42" spans="1:38" ht="14.4">
      <c r="A42"/>
      <c r="B42" s="367"/>
      <c r="C42" s="107"/>
      <c r="D42" s="108" t="s">
        <v>100</v>
      </c>
      <c r="E42" s="145">
        <v>5500</v>
      </c>
      <c r="F42" s="142" t="s">
        <v>26</v>
      </c>
      <c r="G42" s="143"/>
      <c r="H42" s="112">
        <f>$E42*G42</f>
        <v>0</v>
      </c>
      <c r="I42" s="143"/>
      <c r="J42" s="112">
        <f>$E42*I42</f>
        <v>0</v>
      </c>
      <c r="K42" s="143"/>
      <c r="L42" s="112">
        <f>$E42*K42</f>
        <v>0</v>
      </c>
      <c r="M42" s="143"/>
      <c r="N42" s="112">
        <f>$E42*M42</f>
        <v>0</v>
      </c>
      <c r="O42" s="143"/>
      <c r="P42" s="112">
        <f>$E42*O42</f>
        <v>0</v>
      </c>
      <c r="Q42" s="143"/>
      <c r="R42" s="112">
        <f>$E42*Q42</f>
        <v>0</v>
      </c>
      <c r="S42" s="143"/>
      <c r="T42" s="112">
        <f>$E42*S42</f>
        <v>0</v>
      </c>
      <c r="U42" s="143"/>
      <c r="V42" s="112">
        <f t="shared" ref="V42:V43" si="34">$E42*U42</f>
        <v>0</v>
      </c>
      <c r="W42" s="143"/>
      <c r="X42" s="112">
        <f>$E42*W42</f>
        <v>0</v>
      </c>
      <c r="Y42" s="112"/>
      <c r="Z42" s="143"/>
      <c r="AA42" s="112">
        <f>$E42*Z42</f>
        <v>0</v>
      </c>
      <c r="AB42" s="143"/>
      <c r="AC42" s="112">
        <f t="shared" ref="AC42:AC43" si="35">$E42*AB42</f>
        <v>0</v>
      </c>
      <c r="AD42" s="143"/>
      <c r="AE42" s="112">
        <f>$E42*AD42</f>
        <v>0</v>
      </c>
      <c r="AF42" s="144">
        <f>H42+J42+L42+N42+P42+R42+T42+V42+X42+AA42+AC42+AE42</f>
        <v>0</v>
      </c>
      <c r="AG42" s="370"/>
      <c r="AH42" s="106"/>
      <c r="AI42" s="114"/>
      <c r="AJ42" s="115"/>
      <c r="AK42" s="116"/>
      <c r="AL42"/>
    </row>
    <row r="43" spans="1:38" ht="14.4">
      <c r="A43"/>
      <c r="B43" s="367"/>
      <c r="C43" s="107"/>
      <c r="D43" s="108" t="s">
        <v>99</v>
      </c>
      <c r="E43" s="145">
        <v>3000</v>
      </c>
      <c r="F43" s="142" t="s">
        <v>26</v>
      </c>
      <c r="G43" s="143"/>
      <c r="H43" s="112">
        <f>$E43*G43</f>
        <v>0</v>
      </c>
      <c r="I43" s="143"/>
      <c r="J43" s="112">
        <f>$E43*I43</f>
        <v>0</v>
      </c>
      <c r="K43" s="143"/>
      <c r="L43" s="112">
        <f>$E43*K43</f>
        <v>0</v>
      </c>
      <c r="M43" s="143"/>
      <c r="N43" s="112">
        <f>$E43*M43</f>
        <v>0</v>
      </c>
      <c r="O43" s="143"/>
      <c r="P43" s="112">
        <f>$E43*O43</f>
        <v>0</v>
      </c>
      <c r="Q43" s="143"/>
      <c r="R43" s="112">
        <f>$E43*Q43</f>
        <v>0</v>
      </c>
      <c r="S43" s="143"/>
      <c r="T43" s="112">
        <f>$E43*S43</f>
        <v>0</v>
      </c>
      <c r="U43" s="143"/>
      <c r="V43" s="112">
        <f t="shared" si="34"/>
        <v>0</v>
      </c>
      <c r="W43" s="143"/>
      <c r="X43" s="112">
        <f>$E43*W43</f>
        <v>0</v>
      </c>
      <c r="Y43" s="112"/>
      <c r="Z43" s="143">
        <v>1</v>
      </c>
      <c r="AA43" s="112">
        <f>$E43*Z43</f>
        <v>3000</v>
      </c>
      <c r="AB43" s="143"/>
      <c r="AC43" s="112">
        <f t="shared" si="35"/>
        <v>0</v>
      </c>
      <c r="AD43" s="143"/>
      <c r="AE43" s="112">
        <f>$E43*AD43</f>
        <v>0</v>
      </c>
      <c r="AF43" s="144">
        <f>H43+J43+L43+N43+P43+R43+T43+V43+X43+AA43+AC43+AE43</f>
        <v>3000</v>
      </c>
      <c r="AG43" s="370"/>
      <c r="AH43" s="106"/>
      <c r="AI43" s="114"/>
      <c r="AJ43" s="115"/>
      <c r="AK43" s="116"/>
      <c r="AL43"/>
    </row>
    <row r="44" spans="1:38" ht="14.4">
      <c r="A44"/>
      <c r="B44" s="367"/>
      <c r="C44" s="107"/>
      <c r="D44" s="117" t="s">
        <v>92</v>
      </c>
      <c r="E44" s="146">
        <f>SUM(E42:E43)</f>
        <v>8500</v>
      </c>
      <c r="F44" s="147"/>
      <c r="G44" s="148">
        <f t="shared" ref="G44:AD44" si="36">SUM(G36:G39)</f>
        <v>0</v>
      </c>
      <c r="H44" s="121">
        <f>SUM(H42:H43)</f>
        <v>0</v>
      </c>
      <c r="I44" s="148">
        <f t="shared" si="36"/>
        <v>0</v>
      </c>
      <c r="J44" s="121">
        <f>SUM(J42:J43)</f>
        <v>0</v>
      </c>
      <c r="K44" s="148">
        <f t="shared" si="36"/>
        <v>0</v>
      </c>
      <c r="L44" s="121">
        <f>SUM(L42:L43)</f>
        <v>0</v>
      </c>
      <c r="M44" s="148">
        <f t="shared" si="36"/>
        <v>0</v>
      </c>
      <c r="N44" s="121">
        <f>SUM(N42:N43)</f>
        <v>0</v>
      </c>
      <c r="O44" s="148">
        <f t="shared" si="36"/>
        <v>0</v>
      </c>
      <c r="P44" s="121">
        <f>SUM(P42:P43)</f>
        <v>0</v>
      </c>
      <c r="Q44" s="148">
        <f t="shared" si="36"/>
        <v>0</v>
      </c>
      <c r="R44" s="121">
        <f>SUM(R42:R43)</f>
        <v>0</v>
      </c>
      <c r="S44" s="148">
        <f t="shared" si="36"/>
        <v>0</v>
      </c>
      <c r="T44" s="121">
        <f>SUM(T42:T43)</f>
        <v>0</v>
      </c>
      <c r="U44" s="148">
        <f t="shared" si="36"/>
        <v>0</v>
      </c>
      <c r="V44" s="121">
        <f>SUM(V42:V43)</f>
        <v>0</v>
      </c>
      <c r="W44" s="148">
        <f t="shared" si="36"/>
        <v>0</v>
      </c>
      <c r="X44" s="121">
        <f>SUM(X42:X43)</f>
        <v>0</v>
      </c>
      <c r="Y44" s="121"/>
      <c r="Z44" s="148">
        <f t="shared" si="36"/>
        <v>4</v>
      </c>
      <c r="AA44" s="121">
        <f>SUM(AA42:AA43)</f>
        <v>3000</v>
      </c>
      <c r="AB44" s="148">
        <f t="shared" si="36"/>
        <v>0</v>
      </c>
      <c r="AC44" s="121">
        <f>SUM(AC42:AC43)</f>
        <v>0</v>
      </c>
      <c r="AD44" s="148">
        <f t="shared" si="36"/>
        <v>0</v>
      </c>
      <c r="AE44" s="121">
        <f>SUM(AE42:AE43)</f>
        <v>0</v>
      </c>
      <c r="AF44" s="149">
        <f>SUM(AF42:AF43)</f>
        <v>3000</v>
      </c>
      <c r="AG44" s="370"/>
      <c r="AH44" s="106"/>
      <c r="AI44" s="114"/>
      <c r="AJ44" s="115"/>
      <c r="AK44" s="116"/>
      <c r="AL44"/>
    </row>
    <row r="45" spans="1:38" ht="15" thickBot="1">
      <c r="A45"/>
      <c r="B45" s="368"/>
      <c r="C45" s="373" t="s">
        <v>97</v>
      </c>
      <c r="D45" s="373"/>
      <c r="E45" s="150"/>
      <c r="F45" s="151"/>
      <c r="G45" s="152"/>
      <c r="H45" s="153"/>
      <c r="I45" s="152"/>
      <c r="J45" s="153"/>
      <c r="K45" s="152"/>
      <c r="L45" s="153"/>
      <c r="M45" s="152"/>
      <c r="N45" s="153"/>
      <c r="O45" s="152"/>
      <c r="P45" s="153"/>
      <c r="Q45" s="152"/>
      <c r="R45" s="153"/>
      <c r="S45" s="152"/>
      <c r="T45" s="153"/>
      <c r="U45" s="152"/>
      <c r="V45" s="153"/>
      <c r="W45" s="152"/>
      <c r="X45" s="153"/>
      <c r="Y45" s="153"/>
      <c r="Z45" s="152"/>
      <c r="AA45" s="153"/>
      <c r="AB45" s="152"/>
      <c r="AC45" s="153"/>
      <c r="AD45" s="152"/>
      <c r="AE45" s="153"/>
      <c r="AF45" s="154"/>
      <c r="AG45" s="371"/>
      <c r="AH45" s="106"/>
      <c r="AI45" s="114"/>
      <c r="AJ45" s="115"/>
      <c r="AK45" s="116"/>
      <c r="AL45"/>
    </row>
    <row r="46" spans="1:38" ht="15" thickBot="1">
      <c r="A46"/>
      <c r="B46" s="387" t="s">
        <v>98</v>
      </c>
      <c r="C46" s="155"/>
      <c r="D46" s="156" t="s">
        <v>96</v>
      </c>
      <c r="E46" s="157">
        <v>480000</v>
      </c>
      <c r="F46" s="158" t="s">
        <v>148</v>
      </c>
      <c r="G46" s="159"/>
      <c r="H46" s="160">
        <f t="shared" ref="H46" si="37">$E46*G46</f>
        <v>0</v>
      </c>
      <c r="I46" s="159"/>
      <c r="J46" s="160">
        <f t="shared" ref="J46" si="38">$E46*I46</f>
        <v>0</v>
      </c>
      <c r="K46" s="159"/>
      <c r="L46" s="160">
        <f t="shared" ref="L46" si="39">$E46*K46</f>
        <v>0</v>
      </c>
      <c r="M46" s="159"/>
      <c r="N46" s="160">
        <f t="shared" ref="N46" si="40">$E46*M46</f>
        <v>0</v>
      </c>
      <c r="O46" s="159"/>
      <c r="P46" s="160">
        <f t="shared" ref="P46" si="41">$E46*O46</f>
        <v>0</v>
      </c>
      <c r="Q46" s="159"/>
      <c r="R46" s="160">
        <f t="shared" ref="R46" si="42">$E46*Q46</f>
        <v>0</v>
      </c>
      <c r="S46" s="159"/>
      <c r="T46" s="160">
        <f t="shared" ref="T46" si="43">$E46*S46</f>
        <v>0</v>
      </c>
      <c r="U46" s="159"/>
      <c r="V46" s="160">
        <f t="shared" ref="V46" si="44">$E46*U46</f>
        <v>0</v>
      </c>
      <c r="W46" s="159"/>
      <c r="X46" s="160">
        <f t="shared" ref="X46" si="45">$E46*W46</f>
        <v>0</v>
      </c>
      <c r="Y46" s="106"/>
      <c r="Z46" s="159"/>
      <c r="AA46" s="160">
        <f t="shared" ref="AA46" si="46">$E46*Z46</f>
        <v>0</v>
      </c>
      <c r="AB46" s="159"/>
      <c r="AC46" s="160">
        <f t="shared" ref="AC46" si="47">$E46*AB46</f>
        <v>0</v>
      </c>
      <c r="AD46" s="159"/>
      <c r="AE46" s="160">
        <f t="shared" ref="AE46" si="48">$E46*AD46</f>
        <v>0</v>
      </c>
      <c r="AF46" s="161">
        <v>0</v>
      </c>
      <c r="AG46" s="353">
        <f>AF47+AF50+AF55</f>
        <v>65000</v>
      </c>
      <c r="AH46" s="106"/>
      <c r="AI46" s="162"/>
      <c r="AJ46" s="163"/>
      <c r="AK46" s="164"/>
      <c r="AL46"/>
    </row>
    <row r="47" spans="1:38" ht="15" thickBot="1">
      <c r="A47"/>
      <c r="B47" s="388"/>
      <c r="C47" s="165"/>
      <c r="D47" s="117" t="s">
        <v>95</v>
      </c>
      <c r="E47" s="146">
        <f>SUM(E46:E46)</f>
        <v>480000</v>
      </c>
      <c r="F47" s="119"/>
      <c r="G47" s="132">
        <f t="shared" ref="G47:AF47" si="49">SUM(G46:G46)</f>
        <v>0</v>
      </c>
      <c r="H47" s="166">
        <f t="shared" si="49"/>
        <v>0</v>
      </c>
      <c r="I47" s="132">
        <f t="shared" si="49"/>
        <v>0</v>
      </c>
      <c r="J47" s="166">
        <f t="shared" si="49"/>
        <v>0</v>
      </c>
      <c r="K47" s="132">
        <f t="shared" si="49"/>
        <v>0</v>
      </c>
      <c r="L47" s="166">
        <f t="shared" si="49"/>
        <v>0</v>
      </c>
      <c r="M47" s="132">
        <f t="shared" si="49"/>
        <v>0</v>
      </c>
      <c r="N47" s="166">
        <f t="shared" si="49"/>
        <v>0</v>
      </c>
      <c r="O47" s="132">
        <f t="shared" si="49"/>
        <v>0</v>
      </c>
      <c r="P47" s="166">
        <f t="shared" si="49"/>
        <v>0</v>
      </c>
      <c r="Q47" s="132">
        <f t="shared" si="49"/>
        <v>0</v>
      </c>
      <c r="R47" s="166">
        <f t="shared" si="49"/>
        <v>0</v>
      </c>
      <c r="S47" s="132">
        <f t="shared" si="49"/>
        <v>0</v>
      </c>
      <c r="T47" s="166">
        <f t="shared" si="49"/>
        <v>0</v>
      </c>
      <c r="U47" s="132">
        <f t="shared" si="49"/>
        <v>0</v>
      </c>
      <c r="V47" s="166">
        <f t="shared" si="49"/>
        <v>0</v>
      </c>
      <c r="W47" s="132">
        <f t="shared" si="49"/>
        <v>0</v>
      </c>
      <c r="X47" s="166">
        <f t="shared" si="49"/>
        <v>0</v>
      </c>
      <c r="Y47" s="167"/>
      <c r="Z47" s="132">
        <f t="shared" si="49"/>
        <v>0</v>
      </c>
      <c r="AA47" s="166">
        <f t="shared" si="49"/>
        <v>0</v>
      </c>
      <c r="AB47" s="132">
        <f t="shared" si="49"/>
        <v>0</v>
      </c>
      <c r="AC47" s="166">
        <f t="shared" si="49"/>
        <v>0</v>
      </c>
      <c r="AD47" s="132">
        <f t="shared" si="49"/>
        <v>0</v>
      </c>
      <c r="AE47" s="166">
        <f t="shared" si="49"/>
        <v>0</v>
      </c>
      <c r="AF47" s="122">
        <f t="shared" si="49"/>
        <v>0</v>
      </c>
      <c r="AG47" s="354"/>
      <c r="AH47" s="106"/>
      <c r="AI47" s="168"/>
      <c r="AJ47" s="169"/>
      <c r="AK47" s="170"/>
      <c r="AL47"/>
    </row>
    <row r="48" spans="1:38" ht="14.4">
      <c r="A48"/>
      <c r="B48" s="388"/>
      <c r="C48" s="355" t="s">
        <v>94</v>
      </c>
      <c r="D48" s="356"/>
      <c r="E48" s="146"/>
      <c r="F48" s="119"/>
      <c r="G48" s="171"/>
      <c r="H48" s="172"/>
      <c r="I48" s="171"/>
      <c r="J48" s="172"/>
      <c r="K48" s="171"/>
      <c r="L48" s="172"/>
      <c r="M48" s="171"/>
      <c r="N48" s="172"/>
      <c r="O48" s="171"/>
      <c r="P48" s="172"/>
      <c r="Q48" s="171"/>
      <c r="R48" s="172"/>
      <c r="S48" s="171"/>
      <c r="T48" s="172"/>
      <c r="U48" s="171"/>
      <c r="V48" s="172"/>
      <c r="W48" s="171"/>
      <c r="X48" s="172"/>
      <c r="Y48" s="173"/>
      <c r="Z48" s="171"/>
      <c r="AA48" s="172"/>
      <c r="AB48" s="171"/>
      <c r="AC48" s="172"/>
      <c r="AD48" s="171"/>
      <c r="AE48" s="172"/>
      <c r="AF48" s="174"/>
      <c r="AG48" s="354"/>
      <c r="AH48" s="106"/>
      <c r="AI48" s="114"/>
      <c r="AJ48" s="115"/>
      <c r="AK48" s="116"/>
      <c r="AL48"/>
    </row>
    <row r="49" spans="1:38" ht="14.4">
      <c r="A49"/>
      <c r="B49" s="388"/>
      <c r="C49" s="107"/>
      <c r="D49" s="108" t="s">
        <v>93</v>
      </c>
      <c r="E49" s="145">
        <v>20000</v>
      </c>
      <c r="F49" s="110" t="s">
        <v>26</v>
      </c>
      <c r="G49" s="171"/>
      <c r="H49" s="172">
        <f>$E49*G49</f>
        <v>0</v>
      </c>
      <c r="I49" s="171"/>
      <c r="J49" s="172">
        <f>$E49*I49</f>
        <v>0</v>
      </c>
      <c r="K49" s="171"/>
      <c r="L49" s="172">
        <f>$E49*K49</f>
        <v>0</v>
      </c>
      <c r="M49" s="171"/>
      <c r="N49" s="172">
        <f>$E49*M49</f>
        <v>0</v>
      </c>
      <c r="O49" s="171"/>
      <c r="P49" s="172">
        <f>$E49*O49</f>
        <v>0</v>
      </c>
      <c r="Q49" s="171"/>
      <c r="R49" s="172">
        <f>$E49*Q49</f>
        <v>0</v>
      </c>
      <c r="S49" s="171"/>
      <c r="T49" s="172">
        <f>$E49*S49</f>
        <v>0</v>
      </c>
      <c r="U49" s="171"/>
      <c r="V49" s="172">
        <f t="shared" ref="V49" si="50">$E49*U49</f>
        <v>0</v>
      </c>
      <c r="W49" s="171"/>
      <c r="X49" s="172">
        <f>$E49*W49</f>
        <v>0</v>
      </c>
      <c r="Y49" s="173"/>
      <c r="Z49" s="171">
        <v>1</v>
      </c>
      <c r="AA49" s="172">
        <f>$E49*Z49</f>
        <v>20000</v>
      </c>
      <c r="AB49" s="171"/>
      <c r="AC49" s="172">
        <f t="shared" ref="AC49" si="51">$E49*AB49</f>
        <v>0</v>
      </c>
      <c r="AD49" s="171"/>
      <c r="AE49" s="172">
        <f>$E49*AD49</f>
        <v>0</v>
      </c>
      <c r="AF49" s="174">
        <f>H49+J49+L49+N49+P49+R49+T49+V49+X49+AA49+AC49+AE49</f>
        <v>20000</v>
      </c>
      <c r="AG49" s="354"/>
      <c r="AH49" s="106"/>
      <c r="AI49" s="114"/>
      <c r="AJ49" s="115"/>
      <c r="AK49" s="116"/>
      <c r="AL49"/>
    </row>
    <row r="50" spans="1:38" ht="15" thickBot="1">
      <c r="A50"/>
      <c r="B50" s="388"/>
      <c r="C50" s="165"/>
      <c r="D50" s="117" t="s">
        <v>92</v>
      </c>
      <c r="E50" s="146">
        <f>SUM(E49:E49)</f>
        <v>20000</v>
      </c>
      <c r="F50" s="119"/>
      <c r="G50" s="132">
        <f t="shared" ref="G50:AE50" si="52">SUM(G49)</f>
        <v>0</v>
      </c>
      <c r="H50" s="166">
        <f t="shared" si="52"/>
        <v>0</v>
      </c>
      <c r="I50" s="132">
        <f t="shared" si="52"/>
        <v>0</v>
      </c>
      <c r="J50" s="166">
        <f t="shared" si="52"/>
        <v>0</v>
      </c>
      <c r="K50" s="132">
        <f t="shared" si="52"/>
        <v>0</v>
      </c>
      <c r="L50" s="166">
        <f t="shared" si="52"/>
        <v>0</v>
      </c>
      <c r="M50" s="132">
        <f t="shared" si="52"/>
        <v>0</v>
      </c>
      <c r="N50" s="166">
        <f t="shared" si="52"/>
        <v>0</v>
      </c>
      <c r="O50" s="132">
        <f t="shared" si="52"/>
        <v>0</v>
      </c>
      <c r="P50" s="166">
        <f t="shared" si="52"/>
        <v>0</v>
      </c>
      <c r="Q50" s="132">
        <f t="shared" si="52"/>
        <v>0</v>
      </c>
      <c r="R50" s="166">
        <f t="shared" si="52"/>
        <v>0</v>
      </c>
      <c r="S50" s="132">
        <f t="shared" si="52"/>
        <v>0</v>
      </c>
      <c r="T50" s="166">
        <f t="shared" si="52"/>
        <v>0</v>
      </c>
      <c r="U50" s="132">
        <f t="shared" si="52"/>
        <v>0</v>
      </c>
      <c r="V50" s="166">
        <f t="shared" si="52"/>
        <v>0</v>
      </c>
      <c r="W50" s="132">
        <f t="shared" si="52"/>
        <v>0</v>
      </c>
      <c r="X50" s="166">
        <f t="shared" si="52"/>
        <v>0</v>
      </c>
      <c r="Y50" s="167"/>
      <c r="Z50" s="132">
        <f t="shared" si="52"/>
        <v>1</v>
      </c>
      <c r="AA50" s="166">
        <f t="shared" si="52"/>
        <v>20000</v>
      </c>
      <c r="AB50" s="132">
        <f t="shared" si="52"/>
        <v>0</v>
      </c>
      <c r="AC50" s="166">
        <f t="shared" si="52"/>
        <v>0</v>
      </c>
      <c r="AD50" s="132">
        <f t="shared" si="52"/>
        <v>0</v>
      </c>
      <c r="AE50" s="166">
        <f t="shared" si="52"/>
        <v>0</v>
      </c>
      <c r="AF50" s="122">
        <f>SUM(AF49:AF49)</f>
        <v>20000</v>
      </c>
      <c r="AG50" s="354"/>
      <c r="AH50" s="106"/>
      <c r="AI50" s="114"/>
      <c r="AJ50" s="115"/>
      <c r="AK50" s="116"/>
      <c r="AL50" s="106"/>
    </row>
    <row r="51" spans="1:38" ht="14.4">
      <c r="A51"/>
      <c r="B51" s="388"/>
      <c r="C51" s="355" t="s">
        <v>91</v>
      </c>
      <c r="D51" s="356"/>
      <c r="E51" s="145"/>
      <c r="F51" s="175"/>
      <c r="G51" s="171"/>
      <c r="H51" s="172"/>
      <c r="I51" s="171"/>
      <c r="J51" s="172"/>
      <c r="K51" s="171"/>
      <c r="L51" s="172"/>
      <c r="M51" s="171"/>
      <c r="N51" s="172"/>
      <c r="O51" s="171"/>
      <c r="P51" s="172"/>
      <c r="Q51" s="171"/>
      <c r="R51" s="172"/>
      <c r="S51" s="171"/>
      <c r="T51" s="172"/>
      <c r="U51" s="171"/>
      <c r="V51" s="172"/>
      <c r="W51" s="171"/>
      <c r="X51" s="172"/>
      <c r="Y51" s="173"/>
      <c r="Z51" s="171"/>
      <c r="AA51" s="172"/>
      <c r="AB51" s="171"/>
      <c r="AC51" s="172"/>
      <c r="AD51" s="171"/>
      <c r="AE51" s="172"/>
      <c r="AF51" s="174"/>
      <c r="AG51" s="354"/>
      <c r="AH51" s="106"/>
      <c r="AI51" s="114"/>
      <c r="AJ51" s="115"/>
      <c r="AK51" s="116"/>
      <c r="AL51"/>
    </row>
    <row r="52" spans="1:38" ht="14.4">
      <c r="A52"/>
      <c r="B52" s="388"/>
      <c r="C52" s="176"/>
      <c r="D52" s="108" t="s">
        <v>90</v>
      </c>
      <c r="E52" s="145">
        <v>20000</v>
      </c>
      <c r="F52" s="110" t="s">
        <v>26</v>
      </c>
      <c r="G52" s="171"/>
      <c r="H52" s="172">
        <f t="shared" ref="H52:H54" si="53">$E52*G52</f>
        <v>0</v>
      </c>
      <c r="I52" s="171"/>
      <c r="J52" s="172">
        <f t="shared" ref="J52:J54" si="54">$E52*I52</f>
        <v>0</v>
      </c>
      <c r="K52" s="171"/>
      <c r="L52" s="172">
        <f t="shared" ref="L52:L54" si="55">$E52*K52</f>
        <v>0</v>
      </c>
      <c r="M52" s="171"/>
      <c r="N52" s="172">
        <f t="shared" ref="N52:N54" si="56">$E52*M52</f>
        <v>0</v>
      </c>
      <c r="O52" s="171"/>
      <c r="P52" s="172">
        <f t="shared" ref="P52:P54" si="57">$E52*O52</f>
        <v>0</v>
      </c>
      <c r="Q52" s="171"/>
      <c r="R52" s="172">
        <f t="shared" ref="R52:R54" si="58">$E52*Q52</f>
        <v>0</v>
      </c>
      <c r="S52" s="171"/>
      <c r="T52" s="172">
        <f t="shared" ref="T52:T54" si="59">$E52*S52</f>
        <v>0</v>
      </c>
      <c r="U52" s="171"/>
      <c r="V52" s="172">
        <f t="shared" ref="V52:V54" si="60">$E52*U52</f>
        <v>0</v>
      </c>
      <c r="W52" s="171"/>
      <c r="X52" s="172">
        <f t="shared" ref="X52:X54" si="61">$E52*W52</f>
        <v>0</v>
      </c>
      <c r="Y52" s="173"/>
      <c r="Z52" s="171">
        <v>0</v>
      </c>
      <c r="AA52" s="172">
        <f t="shared" ref="AA52:AA54" si="62">$E52*Z52</f>
        <v>0</v>
      </c>
      <c r="AB52" s="171"/>
      <c r="AC52" s="172">
        <f t="shared" ref="AC52:AC54" si="63">$E52*AB52</f>
        <v>0</v>
      </c>
      <c r="AD52" s="171"/>
      <c r="AE52" s="172">
        <f t="shared" ref="AE52:AE54" si="64">$E52*AD52</f>
        <v>0</v>
      </c>
      <c r="AF52" s="174">
        <v>20000</v>
      </c>
      <c r="AG52" s="354"/>
      <c r="AH52" s="106"/>
      <c r="AI52" s="114"/>
      <c r="AJ52" s="115"/>
      <c r="AK52" s="116"/>
      <c r="AL52"/>
    </row>
    <row r="53" spans="1:38" ht="14.4">
      <c r="A53"/>
      <c r="B53" s="388"/>
      <c r="C53" s="176"/>
      <c r="D53" s="108" t="s">
        <v>89</v>
      </c>
      <c r="E53" s="145">
        <v>15000</v>
      </c>
      <c r="F53" s="110" t="s">
        <v>26</v>
      </c>
      <c r="G53" s="171"/>
      <c r="H53" s="172">
        <f t="shared" si="53"/>
        <v>0</v>
      </c>
      <c r="I53" s="171"/>
      <c r="J53" s="172">
        <f t="shared" si="54"/>
        <v>0</v>
      </c>
      <c r="K53" s="171"/>
      <c r="L53" s="172">
        <f t="shared" si="55"/>
        <v>0</v>
      </c>
      <c r="M53" s="171"/>
      <c r="N53" s="172">
        <f t="shared" si="56"/>
        <v>0</v>
      </c>
      <c r="O53" s="171"/>
      <c r="P53" s="172">
        <f t="shared" si="57"/>
        <v>0</v>
      </c>
      <c r="Q53" s="171"/>
      <c r="R53" s="172">
        <f t="shared" si="58"/>
        <v>0</v>
      </c>
      <c r="S53" s="171"/>
      <c r="T53" s="172">
        <f t="shared" si="59"/>
        <v>0</v>
      </c>
      <c r="U53" s="171"/>
      <c r="V53" s="172">
        <f t="shared" si="60"/>
        <v>0</v>
      </c>
      <c r="W53" s="171"/>
      <c r="X53" s="172">
        <f t="shared" si="61"/>
        <v>0</v>
      </c>
      <c r="Y53" s="173"/>
      <c r="Z53" s="171">
        <v>0</v>
      </c>
      <c r="AA53" s="172">
        <f t="shared" si="62"/>
        <v>0</v>
      </c>
      <c r="AB53" s="171"/>
      <c r="AC53" s="172">
        <f t="shared" si="63"/>
        <v>0</v>
      </c>
      <c r="AD53" s="171"/>
      <c r="AE53" s="172">
        <f t="shared" si="64"/>
        <v>0</v>
      </c>
      <c r="AF53" s="174">
        <v>15000</v>
      </c>
      <c r="AG53" s="354"/>
      <c r="AH53" s="106"/>
      <c r="AI53" s="114"/>
      <c r="AJ53" s="115"/>
      <c r="AK53" s="116"/>
      <c r="AL53"/>
    </row>
    <row r="54" spans="1:38" ht="14.4">
      <c r="A54"/>
      <c r="B54" s="388"/>
      <c r="C54" s="176"/>
      <c r="D54" s="108" t="s">
        <v>88</v>
      </c>
      <c r="E54" s="145">
        <v>10000</v>
      </c>
      <c r="F54" s="110" t="s">
        <v>26</v>
      </c>
      <c r="G54" s="171"/>
      <c r="H54" s="172">
        <f t="shared" si="53"/>
        <v>0</v>
      </c>
      <c r="I54" s="171"/>
      <c r="J54" s="172">
        <f t="shared" si="54"/>
        <v>0</v>
      </c>
      <c r="K54" s="171"/>
      <c r="L54" s="172">
        <f t="shared" si="55"/>
        <v>0</v>
      </c>
      <c r="M54" s="171"/>
      <c r="N54" s="172">
        <f t="shared" si="56"/>
        <v>0</v>
      </c>
      <c r="O54" s="171"/>
      <c r="P54" s="172">
        <f t="shared" si="57"/>
        <v>0</v>
      </c>
      <c r="Q54" s="171"/>
      <c r="R54" s="172">
        <f t="shared" si="58"/>
        <v>0</v>
      </c>
      <c r="S54" s="171"/>
      <c r="T54" s="172">
        <f t="shared" si="59"/>
        <v>0</v>
      </c>
      <c r="U54" s="171"/>
      <c r="V54" s="172">
        <f t="shared" si="60"/>
        <v>0</v>
      </c>
      <c r="W54" s="171"/>
      <c r="X54" s="172">
        <f t="shared" si="61"/>
        <v>0</v>
      </c>
      <c r="Y54" s="173"/>
      <c r="Z54" s="171">
        <v>0</v>
      </c>
      <c r="AA54" s="172">
        <f t="shared" si="62"/>
        <v>0</v>
      </c>
      <c r="AB54" s="171"/>
      <c r="AC54" s="172">
        <f t="shared" si="63"/>
        <v>0</v>
      </c>
      <c r="AD54" s="171"/>
      <c r="AE54" s="172">
        <f t="shared" si="64"/>
        <v>0</v>
      </c>
      <c r="AF54" s="174">
        <v>10000</v>
      </c>
      <c r="AG54" s="354"/>
      <c r="AH54" s="106"/>
      <c r="AI54" s="114"/>
      <c r="AJ54" s="115"/>
      <c r="AK54" s="116"/>
      <c r="AL54"/>
    </row>
    <row r="55" spans="1:38" ht="15" thickBot="1">
      <c r="A55"/>
      <c r="B55" s="388"/>
      <c r="C55" s="176"/>
      <c r="D55" s="177" t="s">
        <v>87</v>
      </c>
      <c r="E55" s="178">
        <f>SUM(E52:E54)</f>
        <v>45000</v>
      </c>
      <c r="F55" s="175"/>
      <c r="G55" s="132">
        <f t="shared" ref="G55:X55" si="65">SUM(G51:G54)</f>
        <v>0</v>
      </c>
      <c r="H55" s="179">
        <f t="shared" si="65"/>
        <v>0</v>
      </c>
      <c r="I55" s="132">
        <f t="shared" si="65"/>
        <v>0</v>
      </c>
      <c r="J55" s="179">
        <f t="shared" si="65"/>
        <v>0</v>
      </c>
      <c r="K55" s="132">
        <f t="shared" si="65"/>
        <v>0</v>
      </c>
      <c r="L55" s="179">
        <f t="shared" si="65"/>
        <v>0</v>
      </c>
      <c r="M55" s="132">
        <f t="shared" si="65"/>
        <v>0</v>
      </c>
      <c r="N55" s="179">
        <f t="shared" si="65"/>
        <v>0</v>
      </c>
      <c r="O55" s="132">
        <f t="shared" si="65"/>
        <v>0</v>
      </c>
      <c r="P55" s="179">
        <f t="shared" si="65"/>
        <v>0</v>
      </c>
      <c r="Q55" s="132">
        <f t="shared" si="65"/>
        <v>0</v>
      </c>
      <c r="R55" s="179">
        <f t="shared" si="65"/>
        <v>0</v>
      </c>
      <c r="S55" s="132">
        <f t="shared" si="65"/>
        <v>0</v>
      </c>
      <c r="T55" s="179">
        <f t="shared" si="65"/>
        <v>0</v>
      </c>
      <c r="U55" s="132">
        <f t="shared" si="65"/>
        <v>0</v>
      </c>
      <c r="V55" s="179">
        <f t="shared" si="65"/>
        <v>0</v>
      </c>
      <c r="W55" s="132">
        <f t="shared" si="65"/>
        <v>0</v>
      </c>
      <c r="X55" s="179">
        <f t="shared" si="65"/>
        <v>0</v>
      </c>
      <c r="Y55" s="167"/>
      <c r="Z55" s="132">
        <f>SUM(Z52:Z54)</f>
        <v>0</v>
      </c>
      <c r="AA55" s="179">
        <f>SUM(AA52:AA54)</f>
        <v>0</v>
      </c>
      <c r="AB55" s="132">
        <f>SUM(AB51:AB54)</f>
        <v>0</v>
      </c>
      <c r="AC55" s="179">
        <f>SUM(AC51:AC54)</f>
        <v>0</v>
      </c>
      <c r="AD55" s="132">
        <f>SUM(AD51:AD54)</f>
        <v>0</v>
      </c>
      <c r="AE55" s="179">
        <f>SUM(AE51:AE54)</f>
        <v>0</v>
      </c>
      <c r="AF55" s="180">
        <f>SUM(AF51:AF54)</f>
        <v>45000</v>
      </c>
      <c r="AG55" s="354"/>
      <c r="AH55" s="106"/>
      <c r="AI55" s="114"/>
      <c r="AJ55" s="115"/>
      <c r="AK55" s="116"/>
      <c r="AL55"/>
    </row>
    <row r="56" spans="1:38" ht="14.4">
      <c r="A56"/>
      <c r="B56" s="360"/>
      <c r="C56" s="181" t="s">
        <v>86</v>
      </c>
      <c r="D56" s="182"/>
      <c r="E56" s="101">
        <v>4100</v>
      </c>
      <c r="F56" s="102" t="s">
        <v>26</v>
      </c>
      <c r="G56" s="103"/>
      <c r="H56" s="104">
        <f t="shared" ref="H56:H58" si="66">$E56*G56</f>
        <v>0</v>
      </c>
      <c r="I56" s="139">
        <v>1</v>
      </c>
      <c r="J56" s="104">
        <f t="shared" ref="J56:J58" si="67">$E56*I56</f>
        <v>4100</v>
      </c>
      <c r="K56" s="139"/>
      <c r="L56" s="104">
        <f t="shared" ref="L56:L58" si="68">$E56*K56</f>
        <v>0</v>
      </c>
      <c r="M56" s="139"/>
      <c r="N56" s="104">
        <f t="shared" ref="N56:N58" si="69">$E56*M56</f>
        <v>0</v>
      </c>
      <c r="O56" s="139"/>
      <c r="P56" s="104">
        <f t="shared" ref="P56:P58" si="70">$E56*O56</f>
        <v>0</v>
      </c>
      <c r="Q56" s="139"/>
      <c r="R56" s="104">
        <f t="shared" ref="R56:R58" si="71">$E56*Q56</f>
        <v>0</v>
      </c>
      <c r="S56" s="139"/>
      <c r="T56" s="104">
        <f t="shared" ref="T56:T58" si="72">$E56*S56</f>
        <v>0</v>
      </c>
      <c r="U56" s="139"/>
      <c r="V56" s="104">
        <f t="shared" ref="V56:V58" si="73">$E56*U56</f>
        <v>0</v>
      </c>
      <c r="W56" s="139"/>
      <c r="X56" s="104">
        <f t="shared" ref="X56:X58" si="74">$E56*W56</f>
        <v>0</v>
      </c>
      <c r="Y56" s="104"/>
      <c r="Z56" s="139"/>
      <c r="AA56" s="104">
        <f t="shared" ref="AA56:AA58" si="75">$E56*Z56</f>
        <v>0</v>
      </c>
      <c r="AB56" s="139"/>
      <c r="AC56" s="104">
        <f t="shared" ref="AC56:AC58" si="76">$E56*AB56</f>
        <v>0</v>
      </c>
      <c r="AD56" s="139"/>
      <c r="AE56" s="183">
        <f t="shared" ref="AE56:AE58" si="77">$E56*AD56</f>
        <v>0</v>
      </c>
      <c r="AF56" s="184">
        <f>H56+J56+L56+N56+P56+R56+T56+V56+X56+AA56+AC56+AE56</f>
        <v>4100</v>
      </c>
      <c r="AG56" s="353">
        <f>+AF59</f>
        <v>19100</v>
      </c>
      <c r="AH56" s="106"/>
      <c r="AI56" s="114"/>
      <c r="AJ56" s="115"/>
      <c r="AK56" s="116"/>
      <c r="AL56"/>
    </row>
    <row r="57" spans="1:38" ht="15" thickBot="1">
      <c r="A57"/>
      <c r="B57" s="361"/>
      <c r="C57" s="185" t="s">
        <v>85</v>
      </c>
      <c r="D57" s="185"/>
      <c r="E57" s="145">
        <v>5000</v>
      </c>
      <c r="F57" s="110" t="s">
        <v>26</v>
      </c>
      <c r="G57" s="111"/>
      <c r="H57" s="112">
        <f t="shared" si="66"/>
        <v>0</v>
      </c>
      <c r="I57" s="143">
        <v>1</v>
      </c>
      <c r="J57" s="112">
        <f t="shared" si="67"/>
        <v>5000</v>
      </c>
      <c r="K57" s="143"/>
      <c r="L57" s="112">
        <f t="shared" si="68"/>
        <v>0</v>
      </c>
      <c r="M57" s="143"/>
      <c r="N57" s="112">
        <f t="shared" si="69"/>
        <v>0</v>
      </c>
      <c r="O57" s="143"/>
      <c r="P57" s="112">
        <f t="shared" si="70"/>
        <v>0</v>
      </c>
      <c r="Q57" s="143"/>
      <c r="R57" s="112">
        <f t="shared" si="71"/>
        <v>0</v>
      </c>
      <c r="S57" s="143"/>
      <c r="T57" s="112">
        <f t="shared" si="72"/>
        <v>0</v>
      </c>
      <c r="U57" s="143"/>
      <c r="V57" s="112">
        <f t="shared" si="73"/>
        <v>0</v>
      </c>
      <c r="W57" s="143"/>
      <c r="X57" s="112">
        <f t="shared" si="74"/>
        <v>0</v>
      </c>
      <c r="Y57" s="112"/>
      <c r="Z57" s="143"/>
      <c r="AA57" s="112">
        <f t="shared" si="75"/>
        <v>0</v>
      </c>
      <c r="AB57" s="143"/>
      <c r="AC57" s="112">
        <f t="shared" si="76"/>
        <v>0</v>
      </c>
      <c r="AD57" s="143"/>
      <c r="AE57" s="172">
        <f t="shared" si="77"/>
        <v>0</v>
      </c>
      <c r="AF57" s="186">
        <f>H57+J57+L57+N57+P57+R57+T57+V57+X57+AA57+AC57+AE57</f>
        <v>5000</v>
      </c>
      <c r="AG57" s="354"/>
      <c r="AH57" s="106"/>
      <c r="AI57" s="187"/>
      <c r="AJ57" s="188"/>
      <c r="AK57" s="189"/>
      <c r="AL57"/>
    </row>
    <row r="58" spans="1:38" ht="14.4">
      <c r="A58"/>
      <c r="B58" s="361"/>
      <c r="C58" s="363" t="s">
        <v>84</v>
      </c>
      <c r="D58" s="364"/>
      <c r="E58" s="190">
        <v>10000</v>
      </c>
      <c r="F58" s="110" t="s">
        <v>26</v>
      </c>
      <c r="G58" s="171"/>
      <c r="H58" s="191">
        <f t="shared" si="66"/>
        <v>0</v>
      </c>
      <c r="I58" s="192"/>
      <c r="J58" s="191">
        <f t="shared" si="67"/>
        <v>0</v>
      </c>
      <c r="K58" s="192"/>
      <c r="L58" s="191">
        <f t="shared" si="68"/>
        <v>0</v>
      </c>
      <c r="M58" s="192"/>
      <c r="N58" s="191">
        <f t="shared" si="69"/>
        <v>0</v>
      </c>
      <c r="O58" s="192"/>
      <c r="P58" s="191">
        <f t="shared" si="70"/>
        <v>0</v>
      </c>
      <c r="Q58" s="192"/>
      <c r="R58" s="191">
        <f t="shared" si="71"/>
        <v>0</v>
      </c>
      <c r="S58" s="192"/>
      <c r="T58" s="191">
        <f t="shared" si="72"/>
        <v>0</v>
      </c>
      <c r="U58" s="192"/>
      <c r="V58" s="191">
        <f t="shared" si="73"/>
        <v>0</v>
      </c>
      <c r="W58" s="192"/>
      <c r="X58" s="191">
        <f t="shared" si="74"/>
        <v>0</v>
      </c>
      <c r="Y58" s="191"/>
      <c r="Z58" s="192">
        <v>1</v>
      </c>
      <c r="AA58" s="191">
        <f t="shared" si="75"/>
        <v>10000</v>
      </c>
      <c r="AB58" s="192"/>
      <c r="AC58" s="191">
        <f t="shared" si="76"/>
        <v>0</v>
      </c>
      <c r="AD58" s="192"/>
      <c r="AE58" s="193">
        <f t="shared" si="77"/>
        <v>0</v>
      </c>
      <c r="AF58" s="186">
        <f>H58+J58+L58+N58+P58+R58+T58+V58+X58+AA58+AC58+AE58</f>
        <v>10000</v>
      </c>
      <c r="AG58" s="354"/>
      <c r="AH58" s="106"/>
      <c r="AI58" s="194"/>
      <c r="AJ58" s="195"/>
      <c r="AK58" s="196"/>
      <c r="AL58"/>
    </row>
    <row r="59" spans="1:38" ht="15" thickBot="1">
      <c r="A59"/>
      <c r="B59" s="361"/>
      <c r="C59" s="197" t="s">
        <v>18</v>
      </c>
      <c r="D59" s="198" t="s">
        <v>83</v>
      </c>
      <c r="E59" s="150">
        <f>SUM(E56:E58)</f>
        <v>19100</v>
      </c>
      <c r="F59" s="199" t="s">
        <v>17</v>
      </c>
      <c r="G59" s="200">
        <f>SUM(G56:G57)</f>
        <v>0</v>
      </c>
      <c r="H59" s="153">
        <f>SUM(H56:H58)</f>
        <v>0</v>
      </c>
      <c r="I59" s="152">
        <f>SUM(I56:I57)</f>
        <v>2</v>
      </c>
      <c r="J59" s="153">
        <f>SUM(J56:J58)</f>
        <v>9100</v>
      </c>
      <c r="K59" s="152">
        <f>SUM(K56:K57)</f>
        <v>0</v>
      </c>
      <c r="L59" s="153">
        <f>SUM(L56:L58)</f>
        <v>0</v>
      </c>
      <c r="M59" s="152">
        <f>SUM(M56:M57)</f>
        <v>0</v>
      </c>
      <c r="N59" s="153">
        <f>SUM(N56:N58)</f>
        <v>0</v>
      </c>
      <c r="O59" s="152">
        <f>SUM(O56:O57)</f>
        <v>0</v>
      </c>
      <c r="P59" s="153">
        <f>SUM(P56:P58)</f>
        <v>0</v>
      </c>
      <c r="Q59" s="152">
        <f>SUM(Q56:Q57)</f>
        <v>0</v>
      </c>
      <c r="R59" s="153">
        <f>SUM(R56:R58)</f>
        <v>0</v>
      </c>
      <c r="S59" s="152">
        <f>SUM(S56:S57)</f>
        <v>0</v>
      </c>
      <c r="T59" s="153">
        <f>SUM(T56:T58)</f>
        <v>0</v>
      </c>
      <c r="U59" s="152">
        <f>SUM(U56:U57)</f>
        <v>0</v>
      </c>
      <c r="V59" s="153">
        <f>SUM(V56:V58)</f>
        <v>0</v>
      </c>
      <c r="W59" s="152">
        <f>SUM(W56:W57)</f>
        <v>0</v>
      </c>
      <c r="X59" s="153">
        <f>SUM(X56:X58)</f>
        <v>0</v>
      </c>
      <c r="Y59" s="153"/>
      <c r="Z59" s="152">
        <f>SUM(Z56:Z58)</f>
        <v>1</v>
      </c>
      <c r="AA59" s="153">
        <f>SUM(AA56:AA58)</f>
        <v>10000</v>
      </c>
      <c r="AB59" s="152">
        <f>SUM(AB56:AB57)</f>
        <v>0</v>
      </c>
      <c r="AC59" s="153">
        <f>SUM(AC56:AC58)</f>
        <v>0</v>
      </c>
      <c r="AD59" s="152">
        <f>SUM(AD56:AD57)</f>
        <v>0</v>
      </c>
      <c r="AE59" s="201">
        <f>SUM(AE56:AE58)</f>
        <v>0</v>
      </c>
      <c r="AF59" s="122">
        <f>SUM(AF56:AF58)</f>
        <v>19100</v>
      </c>
      <c r="AG59" s="354"/>
      <c r="AH59" s="106"/>
      <c r="AI59" s="114"/>
      <c r="AJ59" s="115"/>
      <c r="AK59" s="116"/>
      <c r="AL59"/>
    </row>
    <row r="60" spans="1:38" ht="25.2" customHeight="1">
      <c r="A60"/>
      <c r="B60" s="361"/>
      <c r="C60" s="185" t="s">
        <v>82</v>
      </c>
      <c r="D60" s="202"/>
      <c r="E60" s="190">
        <v>825</v>
      </c>
      <c r="F60" s="110" t="s">
        <v>76</v>
      </c>
      <c r="G60" s="171">
        <v>2</v>
      </c>
      <c r="H60" s="112">
        <f t="shared" ref="H60" si="78">$E60*G60</f>
        <v>1650</v>
      </c>
      <c r="I60" s="171">
        <v>2</v>
      </c>
      <c r="J60" s="112">
        <f t="shared" ref="J60" si="79">$E60*I60</f>
        <v>1650</v>
      </c>
      <c r="K60" s="171">
        <v>2</v>
      </c>
      <c r="L60" s="112">
        <f t="shared" ref="L60" si="80">$E60*K60</f>
        <v>1650</v>
      </c>
      <c r="M60" s="171">
        <v>2</v>
      </c>
      <c r="N60" s="112">
        <f t="shared" ref="N60" si="81">$E60*M60</f>
        <v>1650</v>
      </c>
      <c r="O60" s="171">
        <v>2</v>
      </c>
      <c r="P60" s="112">
        <f t="shared" ref="P60" si="82">$E60*O60</f>
        <v>1650</v>
      </c>
      <c r="Q60" s="171">
        <v>2</v>
      </c>
      <c r="R60" s="112">
        <f t="shared" ref="R60" si="83">$E60*Q60</f>
        <v>1650</v>
      </c>
      <c r="S60" s="171">
        <v>2</v>
      </c>
      <c r="T60" s="112">
        <f t="shared" ref="T60" si="84">$E60*S60</f>
        <v>1650</v>
      </c>
      <c r="U60" s="171">
        <v>2</v>
      </c>
      <c r="V60" s="112">
        <f t="shared" ref="V60" si="85">$E60*U60</f>
        <v>1650</v>
      </c>
      <c r="W60" s="171">
        <v>2</v>
      </c>
      <c r="X60" s="112">
        <f t="shared" ref="X60" si="86">$E60*W60</f>
        <v>1650</v>
      </c>
      <c r="Y60" s="203"/>
      <c r="Z60" s="171">
        <v>2</v>
      </c>
      <c r="AA60" s="112">
        <f t="shared" ref="AA60" si="87">$E60*Z60</f>
        <v>1650</v>
      </c>
      <c r="AB60" s="171">
        <v>2</v>
      </c>
      <c r="AC60" s="112">
        <f t="shared" ref="AC60" si="88">$E60*AB60</f>
        <v>1650</v>
      </c>
      <c r="AD60" s="171">
        <v>2</v>
      </c>
      <c r="AE60" s="112">
        <f t="shared" ref="AE60" si="89">$E60*AD60</f>
        <v>1650</v>
      </c>
      <c r="AF60" s="174">
        <f>H60+J60+L60+N60+P60+R60+T60+V60+X60+AA60+AC60+AE60</f>
        <v>19800</v>
      </c>
      <c r="AG60" s="354">
        <f>+AF61</f>
        <v>19800</v>
      </c>
      <c r="AH60" s="106"/>
      <c r="AI60" s="114"/>
      <c r="AJ60" s="115"/>
      <c r="AK60" s="116"/>
      <c r="AL60"/>
    </row>
    <row r="61" spans="1:38" ht="25.95" customHeight="1" thickBot="1">
      <c r="A61"/>
      <c r="B61" s="362"/>
      <c r="C61" s="197" t="s">
        <v>18</v>
      </c>
      <c r="D61" s="198" t="s">
        <v>81</v>
      </c>
      <c r="E61" s="150">
        <f>SUM(E60:E60)</f>
        <v>825</v>
      </c>
      <c r="F61" s="199" t="s">
        <v>76</v>
      </c>
      <c r="G61" s="200">
        <f t="shared" ref="G61:AF61" si="90">SUM(G60:G60)</f>
        <v>2</v>
      </c>
      <c r="H61" s="153">
        <f t="shared" si="90"/>
        <v>1650</v>
      </c>
      <c r="I61" s="200">
        <f t="shared" si="90"/>
        <v>2</v>
      </c>
      <c r="J61" s="153">
        <f t="shared" si="90"/>
        <v>1650</v>
      </c>
      <c r="K61" s="200">
        <f t="shared" si="90"/>
        <v>2</v>
      </c>
      <c r="L61" s="153">
        <f t="shared" si="90"/>
        <v>1650</v>
      </c>
      <c r="M61" s="200">
        <f t="shared" si="90"/>
        <v>2</v>
      </c>
      <c r="N61" s="153">
        <f t="shared" si="90"/>
        <v>1650</v>
      </c>
      <c r="O61" s="200">
        <f t="shared" si="90"/>
        <v>2</v>
      </c>
      <c r="P61" s="153">
        <f t="shared" si="90"/>
        <v>1650</v>
      </c>
      <c r="Q61" s="200">
        <f t="shared" si="90"/>
        <v>2</v>
      </c>
      <c r="R61" s="153">
        <f t="shared" si="90"/>
        <v>1650</v>
      </c>
      <c r="S61" s="200">
        <f t="shared" si="90"/>
        <v>2</v>
      </c>
      <c r="T61" s="153">
        <f t="shared" si="90"/>
        <v>1650</v>
      </c>
      <c r="U61" s="200">
        <f t="shared" si="90"/>
        <v>2</v>
      </c>
      <c r="V61" s="153">
        <f t="shared" si="90"/>
        <v>1650</v>
      </c>
      <c r="W61" s="200">
        <f t="shared" si="90"/>
        <v>2</v>
      </c>
      <c r="X61" s="153">
        <f t="shared" si="90"/>
        <v>1650</v>
      </c>
      <c r="Y61" s="204"/>
      <c r="Z61" s="200">
        <f t="shared" si="90"/>
        <v>2</v>
      </c>
      <c r="AA61" s="153">
        <f t="shared" si="90"/>
        <v>1650</v>
      </c>
      <c r="AB61" s="200">
        <f t="shared" si="90"/>
        <v>2</v>
      </c>
      <c r="AC61" s="153">
        <f t="shared" si="90"/>
        <v>1650</v>
      </c>
      <c r="AD61" s="200">
        <f t="shared" si="90"/>
        <v>2</v>
      </c>
      <c r="AE61" s="153">
        <f t="shared" si="90"/>
        <v>1650</v>
      </c>
      <c r="AF61" s="205">
        <f t="shared" si="90"/>
        <v>19800</v>
      </c>
      <c r="AG61" s="365"/>
      <c r="AH61" s="106"/>
      <c r="AI61" s="346"/>
      <c r="AJ61" s="347"/>
      <c r="AK61" s="348"/>
      <c r="AL61"/>
    </row>
    <row r="62" spans="1:38" ht="15" thickBot="1">
      <c r="A62"/>
      <c r="B62" s="206"/>
      <c r="C62" s="207" t="s">
        <v>80</v>
      </c>
      <c r="D62" s="207"/>
      <c r="E62" s="207"/>
      <c r="F62" s="208"/>
      <c r="G62" s="207"/>
      <c r="H62" s="209">
        <f>+H61+H59+H44+H34+H28+H20+H12+H55+H47+H50+H40</f>
        <v>51493.395000000004</v>
      </c>
      <c r="I62" s="210"/>
      <c r="J62" s="209">
        <f>+J61+J59+J44+J34+J28+J20+J12+J55+J47+J50+J40</f>
        <v>120844.45</v>
      </c>
      <c r="K62" s="210"/>
      <c r="L62" s="209">
        <f>+L61+L59+L44+L34+L28+L20+L12+L55+L47+L50+L40</f>
        <v>47192.119999999995</v>
      </c>
      <c r="M62" s="210"/>
      <c r="N62" s="209">
        <f>+N61+N59+N44+N34+N28+N20+N12+N55+N47+N50+N40</f>
        <v>310271</v>
      </c>
      <c r="O62" s="210"/>
      <c r="P62" s="209">
        <f>+P61+P59+P44+P34+P28+P20+P12+P55+P47+P50+P40</f>
        <v>331522</v>
      </c>
      <c r="Q62" s="210"/>
      <c r="R62" s="209">
        <f>+R61+R59+R44+R34+R28+R20+R12+R55+R47+R50+R40</f>
        <v>324077</v>
      </c>
      <c r="S62" s="210"/>
      <c r="T62" s="209">
        <f>+T61+T59+T44+T34+T28+T20+T12+T55+T47+T50+T40</f>
        <v>333657</v>
      </c>
      <c r="U62" s="210"/>
      <c r="V62" s="209">
        <f>+V61+V59+V44+V34+V28+V20+V12+V55 +V47+V50+V40</f>
        <v>324077</v>
      </c>
      <c r="W62" s="210"/>
      <c r="X62" s="209">
        <f>+X61+X59+X44+X34+X28+X20+X12+X55+X47+X50+X40</f>
        <v>334971</v>
      </c>
      <c r="Y62" s="209"/>
      <c r="Z62" s="210"/>
      <c r="AA62" s="209">
        <f>+AA61+AA59+AA44+AA34+AA28+AA20+AA12+AA55+AA47+AA50+AA40</f>
        <v>147057.845</v>
      </c>
      <c r="AB62" s="210"/>
      <c r="AC62" s="209">
        <f>+AC61+AC59+AC44+AC34+AC28+AC20+AC12+AC55+AC47+AC50+AC40</f>
        <v>59918.714999999997</v>
      </c>
      <c r="AD62" s="210"/>
      <c r="AE62" s="211">
        <f>+AE61+AE59+AE44+AE34+AE28+AE20+AE12+AE55+AE47+AE50+AE40</f>
        <v>57723.77</v>
      </c>
      <c r="AF62" s="212">
        <f>+AF61+AF59+AF44+AF34+AF28+AF20+AF12+AF55+AF47+AF50+AF40</f>
        <v>539130.29500000004</v>
      </c>
      <c r="AG62" s="213"/>
      <c r="AH62" s="106"/>
      <c r="AI62" s="343"/>
      <c r="AJ62" s="344"/>
      <c r="AK62" s="345"/>
      <c r="AL62"/>
    </row>
    <row r="63" spans="1:38" ht="15" thickBot="1">
      <c r="A63"/>
      <c r="B63" s="214"/>
      <c r="C63"/>
      <c r="D63"/>
      <c r="E63"/>
      <c r="F63"/>
      <c r="G63"/>
      <c r="H63"/>
      <c r="I63"/>
      <c r="J63"/>
      <c r="K63"/>
      <c r="L63"/>
      <c r="M63"/>
      <c r="N63"/>
      <c r="O63"/>
      <c r="P63"/>
      <c r="Q63"/>
      <c r="R63"/>
      <c r="S63"/>
      <c r="T63"/>
      <c r="U63"/>
      <c r="V63"/>
      <c r="W63"/>
      <c r="X63"/>
      <c r="Y63"/>
      <c r="Z63"/>
      <c r="AA63"/>
      <c r="AB63"/>
      <c r="AC63"/>
      <c r="AD63"/>
      <c r="AE63"/>
      <c r="AF63"/>
      <c r="AG63" s="215"/>
      <c r="AH63" s="106"/>
      <c r="AI63" s="346"/>
      <c r="AJ63" s="347"/>
      <c r="AK63" s="348"/>
      <c r="AL63"/>
    </row>
    <row r="64" spans="1:38" ht="15" thickBot="1">
      <c r="A64"/>
      <c r="B64" s="216"/>
      <c r="C64" s="217" t="s">
        <v>79</v>
      </c>
      <c r="D64" s="218"/>
      <c r="E64" s="219"/>
      <c r="F64" s="220"/>
      <c r="G64" s="221"/>
      <c r="H64" s="222"/>
      <c r="I64" s="221"/>
      <c r="J64" s="222"/>
      <c r="K64" s="221"/>
      <c r="L64" s="222"/>
      <c r="M64" s="221">
        <f>+M20+M12</f>
        <v>1732</v>
      </c>
      <c r="N64" s="222"/>
      <c r="O64" s="221">
        <f>+O20+O12</f>
        <v>1972</v>
      </c>
      <c r="P64" s="222"/>
      <c r="Q64" s="221">
        <f>+Q20+Q12</f>
        <v>1884</v>
      </c>
      <c r="R64" s="222"/>
      <c r="S64" s="221">
        <f>+S20+S12</f>
        <v>1998</v>
      </c>
      <c r="T64" s="222"/>
      <c r="U64" s="221">
        <f>+U20+U12</f>
        <v>1884</v>
      </c>
      <c r="V64" s="222"/>
      <c r="W64" s="221">
        <f>+W20+W12</f>
        <v>2014</v>
      </c>
      <c r="X64" s="222"/>
      <c r="Y64" s="223"/>
      <c r="Z64" s="224"/>
      <c r="AA64" s="222"/>
      <c r="AB64" s="224"/>
      <c r="AC64" s="222"/>
      <c r="AD64" s="224"/>
      <c r="AE64" s="222"/>
      <c r="AF64" s="225">
        <f>+M64+O64+Q64+S64+U64+W64</f>
        <v>11484</v>
      </c>
      <c r="AG64" s="226"/>
      <c r="AH64" s="106"/>
      <c r="AI64" s="346"/>
      <c r="AJ64" s="347"/>
      <c r="AK64" s="348"/>
      <c r="AL64"/>
    </row>
    <row r="65" spans="1:38" ht="15" thickBot="1">
      <c r="A65"/>
      <c r="B65"/>
      <c r="C65"/>
      <c r="D65"/>
      <c r="E65"/>
      <c r="F65"/>
      <c r="G65"/>
      <c r="H65"/>
      <c r="I65"/>
      <c r="J65"/>
      <c r="K65"/>
      <c r="L65"/>
      <c r="M65"/>
      <c r="N65"/>
      <c r="O65"/>
      <c r="P65"/>
      <c r="Q65"/>
      <c r="R65"/>
      <c r="S65"/>
      <c r="T65"/>
      <c r="U65"/>
      <c r="V65"/>
      <c r="W65"/>
      <c r="X65"/>
      <c r="Y65"/>
      <c r="Z65"/>
      <c r="AA65"/>
      <c r="AB65"/>
      <c r="AC65"/>
      <c r="AD65"/>
      <c r="AE65"/>
      <c r="AF65"/>
      <c r="AG65"/>
      <c r="AH65"/>
      <c r="AI65"/>
      <c r="AJ65"/>
      <c r="AK65"/>
      <c r="AL65"/>
    </row>
    <row r="66" spans="1:38" ht="16.2" thickBot="1">
      <c r="A66"/>
      <c r="B66" s="227"/>
      <c r="C66" s="228" t="s">
        <v>78</v>
      </c>
      <c r="D66" s="229"/>
      <c r="E66" s="230"/>
      <c r="F66" s="231"/>
      <c r="G66" s="232"/>
      <c r="H66" s="233" t="e">
        <f>+H62/G64</f>
        <v>#DIV/0!</v>
      </c>
      <c r="I66" s="233"/>
      <c r="J66" s="233" t="e">
        <f>+J62/I64</f>
        <v>#DIV/0!</v>
      </c>
      <c r="K66" s="233"/>
      <c r="L66" s="233" t="e">
        <f>+L62/K64</f>
        <v>#DIV/0!</v>
      </c>
      <c r="M66" s="233"/>
      <c r="N66" s="233">
        <f>+N62/M64</f>
        <v>179.14030023094688</v>
      </c>
      <c r="O66" s="233"/>
      <c r="P66" s="233">
        <f>+P62/O64</f>
        <v>168.11460446247463</v>
      </c>
      <c r="Q66" s="233"/>
      <c r="R66" s="233">
        <f>+R62/Q64</f>
        <v>172.01539278131634</v>
      </c>
      <c r="S66" s="233"/>
      <c r="T66" s="233">
        <f>+T62/S64</f>
        <v>166.9954954954955</v>
      </c>
      <c r="U66" s="233"/>
      <c r="V66" s="233">
        <f>+V62/U64</f>
        <v>172.01539278131634</v>
      </c>
      <c r="W66" s="233"/>
      <c r="X66" s="233">
        <f>+X62/W64</f>
        <v>166.32125124131082</v>
      </c>
      <c r="Y66" s="233"/>
      <c r="Z66" s="233"/>
      <c r="AA66" s="233" t="e">
        <f>+AA62/Z64</f>
        <v>#DIV/0!</v>
      </c>
      <c r="AB66" s="233"/>
      <c r="AC66" s="233" t="e">
        <f>+AC62/AB64</f>
        <v>#DIV/0!</v>
      </c>
      <c r="AD66" s="233"/>
      <c r="AE66" s="234" t="e">
        <f>+AE62/AD64</f>
        <v>#DIV/0!</v>
      </c>
      <c r="AF66" s="235">
        <f>+AF62/AF64</f>
        <v>46.946211685823755</v>
      </c>
      <c r="AG66" s="236"/>
      <c r="AH66" s="106"/>
      <c r="AI66"/>
      <c r="AJ66"/>
      <c r="AK66"/>
      <c r="AL66"/>
    </row>
  </sheetData>
  <mergeCells count="53">
    <mergeCell ref="AB3:AC3"/>
    <mergeCell ref="B46:B55"/>
    <mergeCell ref="B2:AG2"/>
    <mergeCell ref="AI2:AK2"/>
    <mergeCell ref="C3:F3"/>
    <mergeCell ref="G3:H3"/>
    <mergeCell ref="I3:J3"/>
    <mergeCell ref="K3:L3"/>
    <mergeCell ref="M3:N3"/>
    <mergeCell ref="O3:P3"/>
    <mergeCell ref="Q3:R3"/>
    <mergeCell ref="S3:T3"/>
    <mergeCell ref="U3:V3"/>
    <mergeCell ref="W3:X3"/>
    <mergeCell ref="Y3:Y4"/>
    <mergeCell ref="AD3:AE3"/>
    <mergeCell ref="AI3:AK4"/>
    <mergeCell ref="Z3:AA3"/>
    <mergeCell ref="B5:B20"/>
    <mergeCell ref="Y5:Y20"/>
    <mergeCell ref="AG5:AG20"/>
    <mergeCell ref="AI5:AK5"/>
    <mergeCell ref="AI6:AK6"/>
    <mergeCell ref="AI7:AK7"/>
    <mergeCell ref="AI8:AK8"/>
    <mergeCell ref="AI9:AK9"/>
    <mergeCell ref="AI12:AK12"/>
    <mergeCell ref="AI13:AK13"/>
    <mergeCell ref="AI14:AK14"/>
    <mergeCell ref="AI15:AK15"/>
    <mergeCell ref="AI16:AK16"/>
    <mergeCell ref="AI18:AK18"/>
    <mergeCell ref="B56:B61"/>
    <mergeCell ref="AG56:AG59"/>
    <mergeCell ref="C58:D58"/>
    <mergeCell ref="AG60:AG61"/>
    <mergeCell ref="B21:B45"/>
    <mergeCell ref="AG21:AG45"/>
    <mergeCell ref="C41:D41"/>
    <mergeCell ref="C45:D45"/>
    <mergeCell ref="AI62:AK62"/>
    <mergeCell ref="AI63:AK63"/>
    <mergeCell ref="AI64:AK64"/>
    <mergeCell ref="C5:D5"/>
    <mergeCell ref="C13:D13"/>
    <mergeCell ref="AG46:AG55"/>
    <mergeCell ref="C48:D48"/>
    <mergeCell ref="C51:D51"/>
    <mergeCell ref="AI21:AK21"/>
    <mergeCell ref="AI22:AK22"/>
    <mergeCell ref="AI19:AK19"/>
    <mergeCell ref="AI20:AK20"/>
    <mergeCell ref="AI61:AK61"/>
  </mergeCells>
  <pageMargins left="0.7" right="0.2" top="0.25" bottom="0.25" header="0.3" footer="0.3"/>
  <pageSetup scale="4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ATEC OVERVIEW</vt:lpstr>
      <vt:lpstr>RTC FY24</vt:lpstr>
      <vt:lpstr>YT C-IED FY24</vt:lpstr>
      <vt:lpstr>YT C-sUAS FY24</vt:lpstr>
      <vt:lpstr>WSMR LBTS FY24</vt:lpstr>
      <vt:lpstr>'YT C-IED FY24'!Print_Area</vt:lpstr>
      <vt:lpstr>'YT C-sUAS FY24'!Print_Area</vt:lpstr>
    </vt:vector>
  </TitlesOfParts>
  <Company>US Army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Magonigal, Ryan Mr CIV USA</dc:creator>
  <cp:lastModifiedBy>Brown, Edrie E (Elaine) CIV USARMY ATEC (USA)</cp:lastModifiedBy>
  <dcterms:created xsi:type="dcterms:W3CDTF">2022-09-01T14:05:19Z</dcterms:created>
  <dcterms:modified xsi:type="dcterms:W3CDTF">2023-09-08T16:51:53Z</dcterms:modified>
</cp:coreProperties>
</file>