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wayne.bruno\Documents\FY23 Rate Control Board Files\"/>
    </mc:Choice>
  </mc:AlternateContent>
  <xr:revisionPtr revIDLastSave="0" documentId="13_ncr:1_{10604050-5A32-4FDB-BCC8-1691A642483F}" xr6:coauthVersionLast="47" xr6:coauthVersionMax="47" xr10:uidLastSave="{00000000-0000-0000-0000-000000000000}"/>
  <bookViews>
    <workbookView xWindow="32010" yWindow="1005" windowWidth="21600" windowHeight="13755" xr2:uid="{00000000-000D-0000-FFFF-FFFF00000000}"/>
  </bookViews>
  <sheets>
    <sheet name="AMCOM Overview" sheetId="2" r:id="rId1"/>
    <sheet name="AMCOM HQDA Rate Contro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I27" i="1"/>
  <c r="H27" i="1"/>
  <c r="G27" i="1"/>
  <c r="F27" i="1"/>
  <c r="H26" i="1"/>
  <c r="I26" i="1" s="1"/>
  <c r="G26" i="1"/>
  <c r="F26" i="1"/>
  <c r="H25" i="1"/>
  <c r="I25" i="1" s="1"/>
  <c r="G25" i="1"/>
  <c r="F25" i="1"/>
  <c r="H24" i="1"/>
  <c r="I24" i="1" s="1"/>
  <c r="G24" i="1"/>
  <c r="F24" i="1"/>
  <c r="H23" i="1"/>
  <c r="I23" i="1" s="1"/>
  <c r="G23" i="1"/>
  <c r="F23" i="1"/>
  <c r="H22" i="1"/>
  <c r="I22" i="1" s="1"/>
  <c r="G22" i="1"/>
  <c r="F22" i="1"/>
  <c r="H21" i="1"/>
  <c r="I21" i="1" s="1"/>
  <c r="G21" i="1"/>
  <c r="F21" i="1"/>
  <c r="H20" i="1"/>
  <c r="I20" i="1" s="1"/>
  <c r="G20" i="1"/>
  <c r="F20" i="1"/>
  <c r="H19" i="1"/>
  <c r="I19" i="1" s="1"/>
  <c r="G19" i="1"/>
  <c r="F19" i="1"/>
  <c r="H18" i="1"/>
  <c r="I18" i="1" s="1"/>
  <c r="G18" i="1"/>
  <c r="F18" i="1"/>
  <c r="H17" i="1"/>
  <c r="I17" i="1" s="1"/>
  <c r="G17" i="1"/>
  <c r="F17" i="1"/>
  <c r="H16" i="1"/>
  <c r="I16" i="1" s="1"/>
  <c r="G16" i="1"/>
  <c r="F16" i="1"/>
  <c r="H15" i="1"/>
  <c r="I15" i="1" s="1"/>
  <c r="G15" i="1"/>
  <c r="F15" i="1"/>
  <c r="H14" i="1"/>
  <c r="I14" i="1" s="1"/>
  <c r="G14" i="1"/>
  <c r="F14" i="1"/>
  <c r="H13" i="1"/>
  <c r="I13" i="1" s="1"/>
  <c r="G13" i="1"/>
  <c r="F13" i="1"/>
  <c r="H11" i="1"/>
  <c r="I11" i="1" s="1"/>
  <c r="G11" i="1"/>
  <c r="F11" i="1"/>
  <c r="H10" i="1"/>
  <c r="I10" i="1" s="1"/>
  <c r="G10" i="1"/>
  <c r="F10" i="1"/>
  <c r="H9" i="1"/>
  <c r="I9" i="1" s="1"/>
  <c r="G9" i="1"/>
  <c r="F9" i="1"/>
  <c r="H8" i="1"/>
  <c r="I8" i="1" s="1"/>
  <c r="G8" i="1"/>
  <c r="F8" i="1"/>
  <c r="H7" i="1"/>
  <c r="I7" i="1" s="1"/>
  <c r="G7" i="1"/>
  <c r="F7" i="1"/>
  <c r="H6" i="1"/>
  <c r="I6" i="1" s="1"/>
  <c r="G6" i="1"/>
  <c r="F6" i="1"/>
  <c r="H5" i="1"/>
  <c r="I5" i="1" s="1"/>
  <c r="G5" i="1"/>
  <c r="F5" i="1"/>
  <c r="H4" i="1"/>
  <c r="I4" i="1" s="1"/>
  <c r="G4" i="1"/>
  <c r="F4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E28" i="1"/>
  <c r="C28" i="1"/>
  <c r="B28" i="1"/>
  <c r="E11" i="1"/>
  <c r="C11" i="1"/>
  <c r="B11" i="1"/>
  <c r="H28" i="1" l="1"/>
  <c r="I28" i="1" s="1"/>
</calcChain>
</file>

<file path=xl/sharedStrings.xml><?xml version="1.0" encoding="utf-8"?>
<sst xmlns="http://schemas.openxmlformats.org/spreadsheetml/2006/main" count="42" uniqueCount="41">
  <si>
    <t>Direct Labor</t>
  </si>
  <si>
    <t>Indirect Costs</t>
  </si>
  <si>
    <t>Total Cost</t>
  </si>
  <si>
    <t>Customer</t>
  </si>
  <si>
    <t>Forecasted Work Years</t>
  </si>
  <si>
    <t>Direct Labor Cost</t>
  </si>
  <si>
    <t>Direct Labor Cost / Work Year</t>
  </si>
  <si>
    <t>Total Indirect Costs</t>
  </si>
  <si>
    <t>Indirect Cost / Direct Work Year</t>
  </si>
  <si>
    <t>% Indirect of Direct</t>
  </si>
  <si>
    <t>Total Rate / Work Year</t>
  </si>
  <si>
    <t>PEO AMMO</t>
  </si>
  <si>
    <t>PEO AVN</t>
  </si>
  <si>
    <t>PEO CS&amp;CSS</t>
  </si>
  <si>
    <t>PEO IEWS</t>
  </si>
  <si>
    <t>PEO MSL</t>
  </si>
  <si>
    <t>PEO SOLDIER</t>
  </si>
  <si>
    <t>PEO STRI</t>
  </si>
  <si>
    <t xml:space="preserve">PEOs Total </t>
  </si>
  <si>
    <t>FUTURES COMMAND</t>
  </si>
  <si>
    <t>MDA</t>
  </si>
  <si>
    <t>SMDC</t>
  </si>
  <si>
    <t>USACE</t>
  </si>
  <si>
    <t>TRADOC</t>
  </si>
  <si>
    <t>Total</t>
  </si>
  <si>
    <t xml:space="preserve">Notes:  </t>
  </si>
  <si>
    <t xml:space="preserve">Direct Labor Estimates based on 1715 Hours/year productive time and expected labor mix per customer </t>
  </si>
  <si>
    <t>AFLCMC</t>
  </si>
  <si>
    <t>ANAD</t>
  </si>
  <si>
    <t>ATEC</t>
  </si>
  <si>
    <t>CCDC</t>
  </si>
  <si>
    <t>DOJ</t>
  </si>
  <si>
    <t>NASA</t>
  </si>
  <si>
    <t>RCCTO</t>
  </si>
  <si>
    <t>RRAD</t>
  </si>
  <si>
    <t>SAMD (FMS)</t>
  </si>
  <si>
    <t>USASAC</t>
  </si>
  <si>
    <t>Indirect costs (aka ODC) driven by a single/flat $9.90 per productive hour rate - 50 cent increase from FY22 rate</t>
  </si>
  <si>
    <t>Calculation does not use rounding so actual charges will be slightly different when charges are rounded to nearest cent.</t>
  </si>
  <si>
    <t>Assessed  indirect cost of $16,983 for each direct touch time workyear based on a flat rate of $9.90 per hour. AMCOM full workyear is defined as 1715 hours.</t>
  </si>
  <si>
    <t>AMCOM FY 23 INDIRECT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</si>
</sst>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0" fillId="2" borderId="0" xfId="0" applyFill="1"/>
    <xf numFmtId="0" fontId="5" fillId="0" borderId="6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/>
    </xf>
    <xf numFmtId="164" fontId="0" fillId="2" borderId="9" xfId="0" applyNumberFormat="1" applyFill="1" applyBorder="1" applyAlignment="1">
      <alignment horizontal="center"/>
    </xf>
    <xf numFmtId="165" fontId="0" fillId="8" borderId="8" xfId="1" applyNumberFormat="1" applyFont="1" applyFill="1" applyBorder="1"/>
    <xf numFmtId="44" fontId="0" fillId="8" borderId="9" xfId="0" applyNumberFormat="1" applyFill="1" applyBorder="1"/>
    <xf numFmtId="165" fontId="0" fillId="9" borderId="8" xfId="1" applyNumberFormat="1" applyFont="1" applyFill="1" applyBorder="1"/>
    <xf numFmtId="165" fontId="0" fillId="9" borderId="10" xfId="0" applyNumberFormat="1" applyFill="1" applyBorder="1"/>
    <xf numFmtId="166" fontId="0" fillId="9" borderId="9" xfId="2" applyNumberFormat="1" applyFont="1" applyFill="1" applyBorder="1"/>
    <xf numFmtId="165" fontId="0" fillId="10" borderId="8" xfId="0" applyNumberFormat="1" applyFill="1" applyBorder="1"/>
    <xf numFmtId="165" fontId="0" fillId="10" borderId="9" xfId="0" applyNumberFormat="1" applyFill="1" applyBorder="1"/>
    <xf numFmtId="164" fontId="0" fillId="11" borderId="9" xfId="0" applyNumberFormat="1" applyFill="1" applyBorder="1" applyAlignment="1">
      <alignment horizontal="center"/>
    </xf>
    <xf numFmtId="0" fontId="0" fillId="12" borderId="8" xfId="0" applyFill="1" applyBorder="1" applyAlignment="1">
      <alignment horizontal="left"/>
    </xf>
    <xf numFmtId="164" fontId="0" fillId="12" borderId="9" xfId="0" applyNumberFormat="1" applyFill="1" applyBorder="1" applyAlignment="1">
      <alignment horizontal="center"/>
    </xf>
    <xf numFmtId="165" fontId="0" fillId="12" borderId="8" xfId="1" applyNumberFormat="1" applyFont="1" applyFill="1" applyBorder="1"/>
    <xf numFmtId="44" fontId="0" fillId="12" borderId="9" xfId="0" applyNumberFormat="1" applyFill="1" applyBorder="1"/>
    <xf numFmtId="165" fontId="0" fillId="12" borderId="10" xfId="0" applyNumberFormat="1" applyFill="1" applyBorder="1"/>
    <xf numFmtId="166" fontId="0" fillId="12" borderId="9" xfId="2" applyNumberFormat="1" applyFont="1" applyFill="1" applyBorder="1"/>
    <xf numFmtId="165" fontId="0" fillId="12" borderId="8" xfId="0" applyNumberFormat="1" applyFill="1" applyBorder="1"/>
    <xf numFmtId="165" fontId="0" fillId="12" borderId="9" xfId="0" applyNumberFormat="1" applyFill="1" applyBorder="1"/>
    <xf numFmtId="0" fontId="0" fillId="2" borderId="11" xfId="0" applyFill="1" applyBorder="1" applyAlignment="1">
      <alignment horizontal="left"/>
    </xf>
    <xf numFmtId="165" fontId="0" fillId="8" borderId="11" xfId="1" applyNumberFormat="1" applyFont="1" applyFill="1" applyBorder="1"/>
    <xf numFmtId="44" fontId="0" fillId="8" borderId="12" xfId="0" applyNumberFormat="1" applyFill="1" applyBorder="1"/>
    <xf numFmtId="165" fontId="0" fillId="9" borderId="11" xfId="1" applyNumberFormat="1" applyFont="1" applyFill="1" applyBorder="1"/>
    <xf numFmtId="165" fontId="0" fillId="9" borderId="13" xfId="0" applyNumberFormat="1" applyFill="1" applyBorder="1"/>
    <xf numFmtId="166" fontId="0" fillId="9" borderId="12" xfId="2" applyNumberFormat="1" applyFont="1" applyFill="1" applyBorder="1"/>
    <xf numFmtId="165" fontId="0" fillId="10" borderId="11" xfId="0" applyNumberFormat="1" applyFill="1" applyBorder="1"/>
    <xf numFmtId="165" fontId="0" fillId="10" borderId="12" xfId="0" applyNumberFormat="1" applyFill="1" applyBorder="1"/>
    <xf numFmtId="0" fontId="3" fillId="2" borderId="14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center"/>
    </xf>
    <xf numFmtId="165" fontId="0" fillId="8" borderId="14" xfId="1" applyNumberFormat="1" applyFont="1" applyFill="1" applyBorder="1"/>
    <xf numFmtId="44" fontId="0" fillId="8" borderId="15" xfId="0" applyNumberFormat="1" applyFill="1" applyBorder="1"/>
    <xf numFmtId="165" fontId="0" fillId="9" borderId="14" xfId="1" applyNumberFormat="1" applyFont="1" applyFill="1" applyBorder="1"/>
    <xf numFmtId="165" fontId="0" fillId="9" borderId="16" xfId="0" applyNumberFormat="1" applyFill="1" applyBorder="1"/>
    <xf numFmtId="166" fontId="0" fillId="9" borderId="15" xfId="2" applyNumberFormat="1" applyFont="1" applyFill="1" applyBorder="1"/>
    <xf numFmtId="165" fontId="0" fillId="10" borderId="14" xfId="0" applyNumberFormat="1" applyFill="1" applyBorder="1"/>
    <xf numFmtId="165" fontId="0" fillId="10" borderId="15" xfId="0" applyNumberFormat="1" applyFill="1" applyBorder="1"/>
    <xf numFmtId="0" fontId="0" fillId="2" borderId="0" xfId="0" applyFill="1" applyAlignment="1">
      <alignment horizontal="left"/>
    </xf>
    <xf numFmtId="0" fontId="8" fillId="0" borderId="0" xfId="3"/>
    <xf numFmtId="0" fontId="8" fillId="0" borderId="0" xfId="3" applyAlignment="1">
      <alignment vertical="top"/>
    </xf>
    <xf numFmtId="0" fontId="8" fillId="0" borderId="0" xfId="3" applyAlignment="1">
      <alignment horizontal="left" vertical="top"/>
    </xf>
    <xf numFmtId="4" fontId="8" fillId="0" borderId="0" xfId="3" applyNumberFormat="1" applyAlignment="1">
      <alignment vertical="top"/>
    </xf>
    <xf numFmtId="44" fontId="8" fillId="0" borderId="0" xfId="3" applyNumberFormat="1" applyAlignment="1">
      <alignment vertical="top"/>
    </xf>
    <xf numFmtId="0" fontId="0" fillId="2" borderId="11" xfId="0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center" vertical="center"/>
    </xf>
    <xf numFmtId="165" fontId="0" fillId="8" borderId="11" xfId="1" applyNumberFormat="1" applyFont="1" applyFill="1" applyBorder="1" applyAlignment="1">
      <alignment vertical="center"/>
    </xf>
    <xf numFmtId="44" fontId="0" fillId="8" borderId="12" xfId="1" applyFont="1" applyFill="1" applyBorder="1" applyAlignment="1">
      <alignment vertical="center"/>
    </xf>
    <xf numFmtId="44" fontId="0" fillId="9" borderId="11" xfId="1" applyFont="1" applyFill="1" applyBorder="1" applyAlignment="1">
      <alignment vertical="center"/>
    </xf>
    <xf numFmtId="165" fontId="0" fillId="9" borderId="13" xfId="1" applyNumberFormat="1" applyFont="1" applyFill="1" applyBorder="1" applyAlignment="1">
      <alignment vertical="center"/>
    </xf>
    <xf numFmtId="166" fontId="0" fillId="9" borderId="12" xfId="2" applyNumberFormat="1" applyFont="1" applyFill="1" applyBorder="1" applyAlignment="1">
      <alignment vertical="center"/>
    </xf>
    <xf numFmtId="165" fontId="0" fillId="10" borderId="11" xfId="0" applyNumberFormat="1" applyFill="1" applyBorder="1" applyAlignment="1">
      <alignment vertical="center"/>
    </xf>
    <xf numFmtId="165" fontId="0" fillId="10" borderId="12" xfId="0" applyNumberFormat="1" applyFill="1" applyBorder="1" applyAlignment="1">
      <alignment vertical="center"/>
    </xf>
    <xf numFmtId="0" fontId="7" fillId="2" borderId="17" xfId="0" applyFont="1" applyFill="1" applyBorder="1" applyAlignment="1">
      <alignment horizontal="left"/>
    </xf>
    <xf numFmtId="164" fontId="7" fillId="2" borderId="18" xfId="0" applyNumberFormat="1" applyFont="1" applyFill="1" applyBorder="1" applyAlignment="1">
      <alignment horizontal="center"/>
    </xf>
    <xf numFmtId="165" fontId="7" fillId="8" borderId="17" xfId="1" applyNumberFormat="1" applyFont="1" applyFill="1" applyBorder="1"/>
    <xf numFmtId="44" fontId="7" fillId="8" borderId="18" xfId="0" applyNumberFormat="1" applyFont="1" applyFill="1" applyBorder="1"/>
    <xf numFmtId="165" fontId="7" fillId="9" borderId="17" xfId="1" applyNumberFormat="1" applyFont="1" applyFill="1" applyBorder="1"/>
    <xf numFmtId="165" fontId="7" fillId="9" borderId="19" xfId="0" applyNumberFormat="1" applyFont="1" applyFill="1" applyBorder="1"/>
    <xf numFmtId="166" fontId="7" fillId="9" borderId="18" xfId="2" applyNumberFormat="1" applyFont="1" applyFill="1" applyBorder="1"/>
    <xf numFmtId="165" fontId="7" fillId="10" borderId="17" xfId="0" applyNumberFormat="1" applyFont="1" applyFill="1" applyBorder="1"/>
    <xf numFmtId="165" fontId="7" fillId="10" borderId="18" xfId="0" applyNumberFormat="1" applyFont="1" applyFill="1" applyBorder="1"/>
    <xf numFmtId="2" fontId="0" fillId="2" borderId="9" xfId="0" applyNumberFormat="1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2" fontId="0" fillId="2" borderId="21" xfId="0" applyNumberFormat="1" applyFill="1" applyBorder="1" applyAlignment="1">
      <alignment horizontal="center"/>
    </xf>
    <xf numFmtId="165" fontId="0" fillId="8" borderId="20" xfId="1" applyNumberFormat="1" applyFont="1" applyFill="1" applyBorder="1"/>
    <xf numFmtId="2" fontId="0" fillId="2" borderId="12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9" fillId="0" borderId="0" xfId="3" applyFont="1" applyAlignment="1">
      <alignment horizontal="center" vertical="top"/>
    </xf>
    <xf numFmtId="0" fontId="8" fillId="0" borderId="0" xfId="3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1"/>
  <sheetViews>
    <sheetView showGridLines="0" tabSelected="1" workbookViewId="0">
      <selection activeCell="C15" sqref="C15"/>
    </sheetView>
  </sheetViews>
  <sheetFormatPr defaultRowHeight="12.75" x14ac:dyDescent="0.2"/>
  <cols>
    <col min="1" max="2" width="9.140625" style="47"/>
    <col min="3" max="3" width="12.7109375" style="47" bestFit="1" customWidth="1"/>
    <col min="4" max="16384" width="9.140625" style="47"/>
  </cols>
  <sheetData>
    <row r="3" spans="2:7" x14ac:dyDescent="0.2">
      <c r="B3" s="76" t="s">
        <v>40</v>
      </c>
      <c r="C3" s="76"/>
      <c r="D3" s="76"/>
      <c r="E3" s="76"/>
      <c r="F3" s="76"/>
      <c r="G3" s="76"/>
    </row>
    <row r="4" spans="2:7" ht="12.75" customHeight="1" x14ac:dyDescent="0.2">
      <c r="B4" s="77" t="s">
        <v>39</v>
      </c>
      <c r="C4" s="77"/>
      <c r="D4" s="77"/>
      <c r="E4" s="77"/>
      <c r="F4" s="77"/>
      <c r="G4" s="77"/>
    </row>
    <row r="5" spans="2:7" x14ac:dyDescent="0.2">
      <c r="B5" s="77"/>
      <c r="C5" s="77"/>
      <c r="D5" s="77"/>
      <c r="E5" s="77"/>
      <c r="F5" s="77"/>
      <c r="G5" s="77"/>
    </row>
    <row r="6" spans="2:7" x14ac:dyDescent="0.2">
      <c r="B6" s="77"/>
      <c r="C6" s="77"/>
      <c r="D6" s="77"/>
      <c r="E6" s="77"/>
      <c r="F6" s="77"/>
      <c r="G6" s="77"/>
    </row>
    <row r="7" spans="2:7" x14ac:dyDescent="0.2">
      <c r="B7" s="77"/>
      <c r="C7" s="77"/>
      <c r="D7" s="77"/>
      <c r="E7" s="77"/>
      <c r="F7" s="77"/>
      <c r="G7" s="77"/>
    </row>
    <row r="8" spans="2:7" x14ac:dyDescent="0.2">
      <c r="B8" s="77"/>
      <c r="C8" s="77"/>
      <c r="D8" s="77"/>
      <c r="E8" s="77"/>
      <c r="F8" s="77"/>
      <c r="G8" s="77"/>
    </row>
    <row r="9" spans="2:7" x14ac:dyDescent="0.2">
      <c r="B9" s="77"/>
      <c r="C9" s="77"/>
      <c r="D9" s="77"/>
      <c r="E9" s="77"/>
      <c r="F9" s="77"/>
      <c r="G9" s="77"/>
    </row>
    <row r="10" spans="2:7" x14ac:dyDescent="0.2">
      <c r="B10" s="77"/>
      <c r="C10" s="77"/>
      <c r="D10" s="77"/>
      <c r="E10" s="77"/>
      <c r="F10" s="77"/>
      <c r="G10" s="77"/>
    </row>
    <row r="11" spans="2:7" x14ac:dyDescent="0.2">
      <c r="B11" s="48"/>
      <c r="C11" s="48"/>
      <c r="D11" s="48"/>
      <c r="E11" s="48"/>
      <c r="F11" s="48"/>
      <c r="G11" s="48"/>
    </row>
    <row r="12" spans="2:7" x14ac:dyDescent="0.2">
      <c r="C12" s="49"/>
      <c r="D12" s="50"/>
      <c r="E12" s="48"/>
      <c r="F12" s="48"/>
      <c r="G12" s="48"/>
    </row>
    <row r="13" spans="2:7" x14ac:dyDescent="0.2">
      <c r="C13" s="49"/>
      <c r="D13" s="51"/>
      <c r="E13" s="48"/>
      <c r="F13" s="48"/>
      <c r="G13" s="48"/>
    </row>
    <row r="14" spans="2:7" x14ac:dyDescent="0.2">
      <c r="C14" s="49"/>
      <c r="D14" s="48"/>
      <c r="E14" s="48"/>
      <c r="F14" s="48"/>
      <c r="G14" s="48"/>
    </row>
    <row r="15" spans="2:7" x14ac:dyDescent="0.2">
      <c r="B15" s="48"/>
      <c r="C15" s="48"/>
      <c r="D15" s="48"/>
      <c r="E15" s="48"/>
      <c r="F15" s="48"/>
      <c r="G15" s="48"/>
    </row>
    <row r="16" spans="2:7" x14ac:dyDescent="0.2">
      <c r="B16" s="48"/>
      <c r="C16" s="48"/>
      <c r="D16" s="48"/>
      <c r="E16" s="48"/>
      <c r="F16" s="48"/>
      <c r="G16" s="48"/>
    </row>
    <row r="17" spans="2:7" x14ac:dyDescent="0.2">
      <c r="B17" s="48"/>
      <c r="C17" s="48"/>
      <c r="D17" s="48"/>
      <c r="E17" s="48"/>
      <c r="F17" s="48"/>
      <c r="G17" s="48"/>
    </row>
    <row r="18" spans="2:7" x14ac:dyDescent="0.2">
      <c r="B18" s="48"/>
      <c r="C18" s="48"/>
      <c r="D18" s="48"/>
      <c r="E18" s="48"/>
      <c r="F18" s="48"/>
      <c r="G18" s="48"/>
    </row>
    <row r="19" spans="2:7" x14ac:dyDescent="0.2">
      <c r="B19" s="48"/>
      <c r="C19" s="48"/>
      <c r="D19" s="48"/>
      <c r="E19" s="48"/>
      <c r="F19" s="48"/>
      <c r="G19" s="48"/>
    </row>
    <row r="20" spans="2:7" x14ac:dyDescent="0.2">
      <c r="B20" s="48"/>
      <c r="C20" s="48"/>
      <c r="D20" s="48"/>
      <c r="E20" s="48"/>
      <c r="F20" s="48"/>
      <c r="G20" s="48"/>
    </row>
    <row r="21" spans="2:7" x14ac:dyDescent="0.2">
      <c r="B21" s="48"/>
      <c r="C21" s="48"/>
      <c r="D21" s="48"/>
      <c r="E21" s="48"/>
      <c r="F21" s="48"/>
      <c r="G21" s="48"/>
    </row>
  </sheetData>
  <mergeCells count="2">
    <mergeCell ref="B3:G3"/>
    <mergeCell ref="B4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showGridLines="0" workbookViewId="0">
      <selection activeCell="K10" sqref="K10"/>
    </sheetView>
  </sheetViews>
  <sheetFormatPr defaultRowHeight="15" x14ac:dyDescent="0.25"/>
  <cols>
    <col min="1" max="1" width="25" customWidth="1"/>
    <col min="2" max="2" width="14.5703125" customWidth="1"/>
    <col min="3" max="3" width="13.7109375" customWidth="1"/>
    <col min="4" max="4" width="15" customWidth="1"/>
    <col min="5" max="5" width="14.28515625" customWidth="1"/>
    <col min="6" max="6" width="14.140625" customWidth="1"/>
    <col min="7" max="7" width="10.42578125" customWidth="1"/>
    <col min="8" max="8" width="14" customWidth="1"/>
    <col min="9" max="9" width="12.5703125" bestFit="1" customWidth="1"/>
  </cols>
  <sheetData>
    <row r="1" spans="1:9" ht="15.75" thickBot="1" x14ac:dyDescent="0.3"/>
    <row r="2" spans="1:9" ht="19.5" customHeight="1" thickBot="1" x14ac:dyDescent="0.35">
      <c r="A2" s="1"/>
      <c r="B2" s="1"/>
      <c r="C2" s="78" t="s">
        <v>0</v>
      </c>
      <c r="D2" s="79"/>
      <c r="E2" s="80" t="s">
        <v>1</v>
      </c>
      <c r="F2" s="81"/>
      <c r="G2" s="82"/>
      <c r="H2" s="83" t="s">
        <v>2</v>
      </c>
      <c r="I2" s="84"/>
    </row>
    <row r="3" spans="1:9" ht="51.75" customHeight="1" x14ac:dyDescent="0.3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7" t="s">
        <v>8</v>
      </c>
      <c r="G3" s="8" t="s">
        <v>9</v>
      </c>
      <c r="H3" s="9" t="s">
        <v>2</v>
      </c>
      <c r="I3" s="10" t="s">
        <v>10</v>
      </c>
    </row>
    <row r="4" spans="1:9" ht="14.25" customHeight="1" x14ac:dyDescent="0.25">
      <c r="A4" s="11" t="s">
        <v>11</v>
      </c>
      <c r="B4" s="75">
        <v>8.8000000000000007</v>
      </c>
      <c r="C4" s="13">
        <v>1441558.3267101315</v>
      </c>
      <c r="D4" s="14">
        <f>C4/B4</f>
        <v>163813.44621706038</v>
      </c>
      <c r="E4" s="15">
        <v>149448.54391739887</v>
      </c>
      <c r="F4" s="16">
        <f>E4/B4</f>
        <v>16982.789081522598</v>
      </c>
      <c r="G4" s="17">
        <f>E4/C4</f>
        <v>0.10367152070666787</v>
      </c>
      <c r="H4" s="18">
        <f>C4+E4</f>
        <v>1591006.8706275304</v>
      </c>
      <c r="I4" s="19">
        <f>H4/B4</f>
        <v>180796.23529858299</v>
      </c>
    </row>
    <row r="5" spans="1:9" ht="14.25" customHeight="1" x14ac:dyDescent="0.25">
      <c r="A5" s="11" t="s">
        <v>12</v>
      </c>
      <c r="B5" s="20">
        <v>303.90399999999994</v>
      </c>
      <c r="C5" s="13">
        <v>44262683.058959909</v>
      </c>
      <c r="D5" s="14">
        <f t="shared" ref="D5:D10" si="0">C5/B5</f>
        <v>145646.92488075155</v>
      </c>
      <c r="E5" s="15">
        <v>5161137.5330310427</v>
      </c>
      <c r="F5" s="16">
        <f t="shared" ref="F5:F10" si="1">E5/B5</f>
        <v>16982.789081522598</v>
      </c>
      <c r="G5" s="17">
        <f t="shared" ref="G5:G10" si="2">E5/C5</f>
        <v>0.11660245553023012</v>
      </c>
      <c r="H5" s="18">
        <f t="shared" ref="H5:H10" si="3">C5+E5</f>
        <v>49423820.591990948</v>
      </c>
      <c r="I5" s="19">
        <f t="shared" ref="I5:I10" si="4">H5/B5</f>
        <v>162629.71396227414</v>
      </c>
    </row>
    <row r="6" spans="1:9" ht="14.25" customHeight="1" x14ac:dyDescent="0.25">
      <c r="A6" s="11" t="s">
        <v>13</v>
      </c>
      <c r="B6" s="12">
        <v>10.119999999999997</v>
      </c>
      <c r="C6" s="13">
        <v>1416433.9956846931</v>
      </c>
      <c r="D6" s="14">
        <f t="shared" si="0"/>
        <v>139963.83356568118</v>
      </c>
      <c r="E6" s="15">
        <v>171865.82550500863</v>
      </c>
      <c r="F6" s="16">
        <f t="shared" si="1"/>
        <v>16982.789081522595</v>
      </c>
      <c r="G6" s="17">
        <f t="shared" si="2"/>
        <v>0.12133698148209866</v>
      </c>
      <c r="H6" s="18">
        <f t="shared" si="3"/>
        <v>1588299.8211897018</v>
      </c>
      <c r="I6" s="19">
        <f t="shared" si="4"/>
        <v>156946.62264720377</v>
      </c>
    </row>
    <row r="7" spans="1:9" ht="14.25" customHeight="1" x14ac:dyDescent="0.25">
      <c r="A7" s="11" t="s">
        <v>14</v>
      </c>
      <c r="B7" s="12">
        <v>22</v>
      </c>
      <c r="C7" s="13">
        <v>3294620.0995073295</v>
      </c>
      <c r="D7" s="14">
        <f t="shared" si="0"/>
        <v>149755.45906851499</v>
      </c>
      <c r="E7" s="15">
        <v>373621.35979349713</v>
      </c>
      <c r="F7" s="16">
        <f t="shared" si="1"/>
        <v>16982.789081522598</v>
      </c>
      <c r="G7" s="17">
        <f t="shared" si="2"/>
        <v>0.1134034724821134</v>
      </c>
      <c r="H7" s="18">
        <f t="shared" si="3"/>
        <v>3668241.4593008268</v>
      </c>
      <c r="I7" s="19">
        <f t="shared" si="4"/>
        <v>166738.24815003757</v>
      </c>
    </row>
    <row r="8" spans="1:9" ht="14.25" customHeight="1" x14ac:dyDescent="0.25">
      <c r="A8" s="11" t="s">
        <v>15</v>
      </c>
      <c r="B8" s="12">
        <v>296.08800000000002</v>
      </c>
      <c r="C8" s="13">
        <v>45241772.053853713</v>
      </c>
      <c r="D8" s="14">
        <f t="shared" si="0"/>
        <v>152798.397955519</v>
      </c>
      <c r="E8" s="15">
        <v>5028400.0535698636</v>
      </c>
      <c r="F8" s="16">
        <f t="shared" si="1"/>
        <v>16982.789081522598</v>
      </c>
      <c r="G8" s="17">
        <f t="shared" si="2"/>
        <v>0.11114507291147413</v>
      </c>
      <c r="H8" s="18">
        <f t="shared" si="3"/>
        <v>50270172.107423574</v>
      </c>
      <c r="I8" s="19">
        <f t="shared" si="4"/>
        <v>169781.18703704159</v>
      </c>
    </row>
    <row r="9" spans="1:9" ht="14.25" customHeight="1" x14ac:dyDescent="0.25">
      <c r="A9" s="11" t="s">
        <v>16</v>
      </c>
      <c r="B9" s="12">
        <v>4.84</v>
      </c>
      <c r="C9" s="13">
        <v>645421.17467292747</v>
      </c>
      <c r="D9" s="14">
        <f t="shared" si="0"/>
        <v>133351.48237043957</v>
      </c>
      <c r="E9" s="15">
        <v>82196.699154569375</v>
      </c>
      <c r="F9" s="16">
        <f t="shared" si="1"/>
        <v>16982.789081522598</v>
      </c>
      <c r="G9" s="17">
        <f t="shared" si="2"/>
        <v>0.12735358302464003</v>
      </c>
      <c r="H9" s="18">
        <f t="shared" si="3"/>
        <v>727617.87382749689</v>
      </c>
      <c r="I9" s="19">
        <f t="shared" si="4"/>
        <v>150334.27145196218</v>
      </c>
    </row>
    <row r="10" spans="1:9" ht="14.25" customHeight="1" thickBot="1" x14ac:dyDescent="0.3">
      <c r="A10" s="52" t="s">
        <v>17</v>
      </c>
      <c r="B10" s="53">
        <v>21.200000000000003</v>
      </c>
      <c r="C10" s="54">
        <v>3034478.7863326212</v>
      </c>
      <c r="D10" s="55">
        <f t="shared" si="0"/>
        <v>143135.7918081425</v>
      </c>
      <c r="E10" s="56">
        <v>360035.12852827914</v>
      </c>
      <c r="F10" s="57">
        <f t="shared" si="1"/>
        <v>16982.789081522598</v>
      </c>
      <c r="G10" s="58">
        <f t="shared" si="2"/>
        <v>0.11864809539941014</v>
      </c>
      <c r="H10" s="59">
        <f t="shared" si="3"/>
        <v>3394513.9148609005</v>
      </c>
      <c r="I10" s="60">
        <f t="shared" si="4"/>
        <v>160118.58088966509</v>
      </c>
    </row>
    <row r="11" spans="1:9" ht="14.25" customHeight="1" thickTop="1" x14ac:dyDescent="0.25">
      <c r="A11" s="61" t="s">
        <v>18</v>
      </c>
      <c r="B11" s="62">
        <f>SUM(B4:B10)</f>
        <v>666.95200000000011</v>
      </c>
      <c r="C11" s="63">
        <f>SUM(C4:C10)</f>
        <v>99336967.495721325</v>
      </c>
      <c r="D11" s="64">
        <f>C11/B11</f>
        <v>148941.70419418684</v>
      </c>
      <c r="E11" s="65">
        <f>SUM(E4:E10)</f>
        <v>11326705.143499659</v>
      </c>
      <c r="F11" s="66">
        <f>E11/B11</f>
        <v>16982.789081522595</v>
      </c>
      <c r="G11" s="67">
        <f>E11/C11</f>
        <v>0.11402306139441519</v>
      </c>
      <c r="H11" s="68">
        <f>C11+E11</f>
        <v>110663672.63922098</v>
      </c>
      <c r="I11" s="69">
        <f>H11/B11</f>
        <v>165924.49327570945</v>
      </c>
    </row>
    <row r="12" spans="1:9" ht="13.5" customHeight="1" x14ac:dyDescent="0.25">
      <c r="A12" s="21"/>
      <c r="B12" s="22"/>
      <c r="C12" s="23"/>
      <c r="D12" s="24"/>
      <c r="E12" s="23"/>
      <c r="F12" s="25"/>
      <c r="G12" s="26"/>
      <c r="H12" s="27"/>
      <c r="I12" s="28"/>
    </row>
    <row r="13" spans="1:9" ht="14.25" customHeight="1" x14ac:dyDescent="0.25">
      <c r="A13" s="11" t="s">
        <v>27</v>
      </c>
      <c r="B13" s="70">
        <v>0.8</v>
      </c>
      <c r="C13" s="13">
        <v>137136.07435038273</v>
      </c>
      <c r="D13" s="14">
        <f t="shared" ref="D13:D28" si="5">C13/B13</f>
        <v>171420.09293797839</v>
      </c>
      <c r="E13" s="15">
        <v>13586.231265218079</v>
      </c>
      <c r="F13" s="16">
        <f t="shared" ref="F13:F28" si="6">E13/B13</f>
        <v>16982.789081522598</v>
      </c>
      <c r="G13" s="17">
        <f t="shared" ref="G13:G28" si="7">E13/C13</f>
        <v>9.9071169490423452E-2</v>
      </c>
      <c r="H13" s="18">
        <f t="shared" ref="H13:H27" si="8">C13+E13</f>
        <v>150722.30561560081</v>
      </c>
      <c r="I13" s="19">
        <f t="shared" ref="I13:I28" si="9">H13/B13</f>
        <v>188402.882019501</v>
      </c>
    </row>
    <row r="14" spans="1:9" ht="14.25" customHeight="1" x14ac:dyDescent="0.25">
      <c r="A14" s="11" t="s">
        <v>28</v>
      </c>
      <c r="B14" s="70">
        <v>0.12</v>
      </c>
      <c r="C14" s="13">
        <v>21083.141788486573</v>
      </c>
      <c r="D14" s="14">
        <f t="shared" si="5"/>
        <v>175692.84823738813</v>
      </c>
      <c r="E14" s="15">
        <v>2037.9346897827118</v>
      </c>
      <c r="F14" s="16">
        <f t="shared" si="6"/>
        <v>16982.789081522598</v>
      </c>
      <c r="G14" s="17">
        <f t="shared" si="7"/>
        <v>9.6661812087969756E-2</v>
      </c>
      <c r="H14" s="18">
        <f t="shared" si="8"/>
        <v>23121.076478269286</v>
      </c>
      <c r="I14" s="19">
        <f t="shared" si="9"/>
        <v>192675.63731891071</v>
      </c>
    </row>
    <row r="15" spans="1:9" ht="14.25" customHeight="1" x14ac:dyDescent="0.25">
      <c r="A15" s="11" t="s">
        <v>29</v>
      </c>
      <c r="B15" s="70">
        <v>0.20800000000000002</v>
      </c>
      <c r="C15" s="13">
        <v>29252.461626159406</v>
      </c>
      <c r="D15" s="14">
        <f t="shared" si="5"/>
        <v>140636.83474115099</v>
      </c>
      <c r="E15" s="15">
        <v>3532.4201289567009</v>
      </c>
      <c r="F15" s="16">
        <f t="shared" si="6"/>
        <v>16982.789081522598</v>
      </c>
      <c r="G15" s="17">
        <f t="shared" si="7"/>
        <v>0.12075633750418416</v>
      </c>
      <c r="H15" s="18">
        <f t="shared" si="8"/>
        <v>32784.881755116105</v>
      </c>
      <c r="I15" s="19">
        <f t="shared" si="9"/>
        <v>157619.62382267357</v>
      </c>
    </row>
    <row r="16" spans="1:9" ht="14.25" customHeight="1" x14ac:dyDescent="0.25">
      <c r="A16" s="11" t="s">
        <v>30</v>
      </c>
      <c r="B16" s="70">
        <v>8.8879999999999999</v>
      </c>
      <c r="C16" s="13">
        <v>1654980.657561441</v>
      </c>
      <c r="D16" s="14">
        <f t="shared" si="5"/>
        <v>186203.94437009911</v>
      </c>
      <c r="E16" s="15">
        <v>150943.02935657284</v>
      </c>
      <c r="F16" s="16">
        <f t="shared" si="6"/>
        <v>16982.789081522595</v>
      </c>
      <c r="G16" s="17">
        <f t="shared" si="7"/>
        <v>9.1205313286852774E-2</v>
      </c>
      <c r="H16" s="18">
        <f t="shared" si="8"/>
        <v>1805923.6869180137</v>
      </c>
      <c r="I16" s="19">
        <f t="shared" si="9"/>
        <v>203186.73345162172</v>
      </c>
    </row>
    <row r="17" spans="1:9" ht="14.25" customHeight="1" x14ac:dyDescent="0.25">
      <c r="A17" s="11" t="s">
        <v>31</v>
      </c>
      <c r="B17" s="70">
        <v>0.25600000000000001</v>
      </c>
      <c r="C17" s="13">
        <v>36003.029719959413</v>
      </c>
      <c r="D17" s="14">
        <f t="shared" si="5"/>
        <v>140636.83484359147</v>
      </c>
      <c r="E17" s="15">
        <v>4347.5940048697857</v>
      </c>
      <c r="F17" s="16">
        <f t="shared" si="6"/>
        <v>16982.789081522602</v>
      </c>
      <c r="G17" s="17">
        <f t="shared" si="7"/>
        <v>0.12075633741622473</v>
      </c>
      <c r="H17" s="18">
        <f t="shared" si="8"/>
        <v>40350.623724829202</v>
      </c>
      <c r="I17" s="19">
        <f t="shared" si="9"/>
        <v>157619.62392511408</v>
      </c>
    </row>
    <row r="18" spans="1:9" ht="14.25" customHeight="1" x14ac:dyDescent="0.25">
      <c r="A18" s="11" t="s">
        <v>19</v>
      </c>
      <c r="B18" s="70">
        <v>0.8</v>
      </c>
      <c r="C18" s="13">
        <v>106791.74463480539</v>
      </c>
      <c r="D18" s="14">
        <f t="shared" si="5"/>
        <v>133489.68079350673</v>
      </c>
      <c r="E18" s="15">
        <v>13586.231265218079</v>
      </c>
      <c r="F18" s="16">
        <f t="shared" si="6"/>
        <v>16982.789081522598</v>
      </c>
      <c r="G18" s="17">
        <f t="shared" si="7"/>
        <v>0.1272217371453081</v>
      </c>
      <c r="H18" s="18">
        <f t="shared" si="8"/>
        <v>120377.97590002348</v>
      </c>
      <c r="I18" s="19">
        <f t="shared" si="9"/>
        <v>150472.46987502935</v>
      </c>
    </row>
    <row r="19" spans="1:9" ht="14.25" customHeight="1" x14ac:dyDescent="0.25">
      <c r="A19" s="11" t="s">
        <v>20</v>
      </c>
      <c r="B19" s="70">
        <v>63.391999999999996</v>
      </c>
      <c r="C19" s="13">
        <v>10146757.679025749</v>
      </c>
      <c r="D19" s="14">
        <f t="shared" si="5"/>
        <v>160063.69382612553</v>
      </c>
      <c r="E19" s="15">
        <v>1076572.9654558806</v>
      </c>
      <c r="F19" s="16">
        <f t="shared" si="6"/>
        <v>16982.789081522602</v>
      </c>
      <c r="G19" s="17">
        <f t="shared" si="7"/>
        <v>0.10610019471355395</v>
      </c>
      <c r="H19" s="18">
        <f t="shared" si="8"/>
        <v>11223330.644481629</v>
      </c>
      <c r="I19" s="19">
        <f t="shared" si="9"/>
        <v>177046.48290764811</v>
      </c>
    </row>
    <row r="20" spans="1:9" ht="14.25" customHeight="1" x14ac:dyDescent="0.25">
      <c r="A20" s="11" t="s">
        <v>32</v>
      </c>
      <c r="B20" s="70">
        <v>1.6E-2</v>
      </c>
      <c r="C20" s="13">
        <v>2250.1893361898506</v>
      </c>
      <c r="D20" s="14">
        <f t="shared" si="5"/>
        <v>140636.83351186567</v>
      </c>
      <c r="E20" s="15">
        <v>271.72462530436161</v>
      </c>
      <c r="F20" s="16">
        <f t="shared" si="6"/>
        <v>16982.789081522602</v>
      </c>
      <c r="G20" s="17">
        <f t="shared" si="7"/>
        <v>0.12075633855969707</v>
      </c>
      <c r="H20" s="18">
        <f t="shared" si="8"/>
        <v>2521.9139614942123</v>
      </c>
      <c r="I20" s="19">
        <f t="shared" si="9"/>
        <v>157619.62259338828</v>
      </c>
    </row>
    <row r="21" spans="1:9" ht="14.25" customHeight="1" x14ac:dyDescent="0.25">
      <c r="A21" s="11" t="s">
        <v>33</v>
      </c>
      <c r="B21" s="70">
        <v>4.8000000000000007</v>
      </c>
      <c r="C21" s="13">
        <v>840078.37647920253</v>
      </c>
      <c r="D21" s="14">
        <f t="shared" si="5"/>
        <v>175016.32843316716</v>
      </c>
      <c r="E21" s="15">
        <v>81517.387591308478</v>
      </c>
      <c r="F21" s="16">
        <f t="shared" si="6"/>
        <v>16982.789081522598</v>
      </c>
      <c r="G21" s="17">
        <f t="shared" si="7"/>
        <v>9.7035455111879748E-2</v>
      </c>
      <c r="H21" s="18">
        <f t="shared" si="8"/>
        <v>921595.76407051098</v>
      </c>
      <c r="I21" s="19">
        <f t="shared" si="9"/>
        <v>191999.11751468977</v>
      </c>
    </row>
    <row r="22" spans="1:9" ht="14.25" customHeight="1" x14ac:dyDescent="0.25">
      <c r="A22" s="11" t="s">
        <v>34</v>
      </c>
      <c r="B22" s="70">
        <v>0.12</v>
      </c>
      <c r="C22" s="13">
        <v>21083.141788486573</v>
      </c>
      <c r="D22" s="14">
        <f t="shared" si="5"/>
        <v>175692.84823738813</v>
      </c>
      <c r="E22" s="15">
        <v>2037.9346897827118</v>
      </c>
      <c r="F22" s="16">
        <f t="shared" si="6"/>
        <v>16982.789081522598</v>
      </c>
      <c r="G22" s="17">
        <f t="shared" si="7"/>
        <v>9.6661812087969756E-2</v>
      </c>
      <c r="H22" s="18">
        <f t="shared" si="8"/>
        <v>23121.076478269286</v>
      </c>
      <c r="I22" s="19">
        <f t="shared" si="9"/>
        <v>192675.63731891071</v>
      </c>
    </row>
    <row r="23" spans="1:9" ht="14.25" customHeight="1" x14ac:dyDescent="0.25">
      <c r="A23" s="11" t="s">
        <v>35</v>
      </c>
      <c r="B23" s="70">
        <v>0.8</v>
      </c>
      <c r="C23" s="13">
        <v>114529.31566155048</v>
      </c>
      <c r="D23" s="14">
        <f t="shared" si="5"/>
        <v>143161.6445769381</v>
      </c>
      <c r="E23" s="15">
        <v>13586.231265218079</v>
      </c>
      <c r="F23" s="16">
        <f t="shared" si="6"/>
        <v>16982.789081522598</v>
      </c>
      <c r="G23" s="17">
        <f t="shared" si="7"/>
        <v>0.11862666939674396</v>
      </c>
      <c r="H23" s="18">
        <f t="shared" si="8"/>
        <v>128115.54692676857</v>
      </c>
      <c r="I23" s="19">
        <f t="shared" si="9"/>
        <v>160144.43365846071</v>
      </c>
    </row>
    <row r="24" spans="1:9" x14ac:dyDescent="0.25">
      <c r="A24" s="11" t="s">
        <v>21</v>
      </c>
      <c r="B24" s="70">
        <v>0.2</v>
      </c>
      <c r="C24" s="13">
        <v>39846.368830848369</v>
      </c>
      <c r="D24" s="14">
        <f t="shared" si="5"/>
        <v>199231.84415424184</v>
      </c>
      <c r="E24" s="15">
        <v>3396.5578163045197</v>
      </c>
      <c r="F24" s="16">
        <f t="shared" si="6"/>
        <v>16982.789081522598</v>
      </c>
      <c r="G24" s="17">
        <f t="shared" si="7"/>
        <v>8.5241338570227851E-2</v>
      </c>
      <c r="H24" s="18">
        <f t="shared" si="8"/>
        <v>43242.92664715289</v>
      </c>
      <c r="I24" s="19">
        <f t="shared" si="9"/>
        <v>216214.63323576443</v>
      </c>
    </row>
    <row r="25" spans="1:9" x14ac:dyDescent="0.25">
      <c r="A25" s="11" t="s">
        <v>23</v>
      </c>
      <c r="B25" s="70">
        <v>8</v>
      </c>
      <c r="C25" s="13">
        <v>848506.9908232314</v>
      </c>
      <c r="D25" s="14">
        <f t="shared" si="5"/>
        <v>106063.37385290393</v>
      </c>
      <c r="E25" s="15">
        <v>135862.31265218079</v>
      </c>
      <c r="F25" s="16">
        <f t="shared" si="6"/>
        <v>16982.789081522598</v>
      </c>
      <c r="G25" s="17">
        <f t="shared" si="7"/>
        <v>0.1601192613868338</v>
      </c>
      <c r="H25" s="18">
        <f t="shared" si="8"/>
        <v>984369.30347541219</v>
      </c>
      <c r="I25" s="19">
        <f t="shared" si="9"/>
        <v>123046.16293442652</v>
      </c>
    </row>
    <row r="26" spans="1:9" x14ac:dyDescent="0.25">
      <c r="A26" s="71" t="s">
        <v>22</v>
      </c>
      <c r="B26" s="72">
        <v>0.8</v>
      </c>
      <c r="C26" s="73">
        <v>103591.06261780839</v>
      </c>
      <c r="D26" s="14">
        <f t="shared" si="5"/>
        <v>129488.82827226048</v>
      </c>
      <c r="E26" s="15">
        <v>13586.231265218079</v>
      </c>
      <c r="F26" s="16">
        <f t="shared" si="6"/>
        <v>16982.789081522598</v>
      </c>
      <c r="G26" s="17">
        <f t="shared" si="7"/>
        <v>0.13115254271831808</v>
      </c>
      <c r="H26" s="18">
        <f t="shared" si="8"/>
        <v>117177.29388302648</v>
      </c>
      <c r="I26" s="19">
        <f t="shared" si="9"/>
        <v>146471.61735378308</v>
      </c>
    </row>
    <row r="27" spans="1:9" ht="15.75" thickBot="1" x14ac:dyDescent="0.3">
      <c r="A27" s="29" t="s">
        <v>36</v>
      </c>
      <c r="B27" s="74">
        <v>4.1280000000000001</v>
      </c>
      <c r="C27" s="30">
        <v>540155.00382954814</v>
      </c>
      <c r="D27" s="31">
        <f t="shared" si="5"/>
        <v>130851.50286568511</v>
      </c>
      <c r="E27" s="32">
        <v>70104.953328525298</v>
      </c>
      <c r="F27" s="33">
        <f t="shared" si="6"/>
        <v>16982.789081522602</v>
      </c>
      <c r="G27" s="34">
        <f t="shared" si="7"/>
        <v>0.12978673312567829</v>
      </c>
      <c r="H27" s="35">
        <f t="shared" si="8"/>
        <v>610259.95715807343</v>
      </c>
      <c r="I27" s="36">
        <f t="shared" si="9"/>
        <v>147834.2919472077</v>
      </c>
    </row>
    <row r="28" spans="1:9" ht="16.5" thickTop="1" thickBot="1" x14ac:dyDescent="0.3">
      <c r="A28" s="37" t="s">
        <v>24</v>
      </c>
      <c r="B28" s="38">
        <f>SUM(B11:B27)</f>
        <v>760.27999999999986</v>
      </c>
      <c r="C28" s="39">
        <f>SUM(C11:C27)</f>
        <v>113979012.73379518</v>
      </c>
      <c r="D28" s="40">
        <f t="shared" si="5"/>
        <v>149917.15254089967</v>
      </c>
      <c r="E28" s="41">
        <f>SUM(E11:E27)</f>
        <v>12911674.882900001</v>
      </c>
      <c r="F28" s="42">
        <f t="shared" si="6"/>
        <v>16982.789081522602</v>
      </c>
      <c r="G28" s="43">
        <f t="shared" si="7"/>
        <v>0.11328116091912457</v>
      </c>
      <c r="H28" s="44">
        <f>SUM(H11:H27)</f>
        <v>126890687.6166952</v>
      </c>
      <c r="I28" s="45">
        <f t="shared" si="9"/>
        <v>166899.94162242228</v>
      </c>
    </row>
    <row r="30" spans="1:9" x14ac:dyDescent="0.25">
      <c r="A30" s="46" t="s">
        <v>25</v>
      </c>
    </row>
    <row r="31" spans="1:9" x14ac:dyDescent="0.25">
      <c r="A31" s="46" t="s">
        <v>37</v>
      </c>
    </row>
    <row r="32" spans="1:9" x14ac:dyDescent="0.25">
      <c r="A32" s="46" t="s">
        <v>26</v>
      </c>
    </row>
    <row r="33" spans="1:1" x14ac:dyDescent="0.25">
      <c r="A33" s="46" t="s">
        <v>38</v>
      </c>
    </row>
  </sheetData>
  <mergeCells count="3">
    <mergeCell ref="C2:D2"/>
    <mergeCell ref="E2:G2"/>
    <mergeCell ref="H2:I2"/>
  </mergeCells>
  <pageMargins left="0.7" right="0.7" top="0.75" bottom="0.75" header="0.3" footer="0.3"/>
  <pageSetup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AMCOM Overview</vt:lpstr>
      <vt:lpstr>AMCOM HQDA Rate Control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Bruno, Wayne S CIV USA</dc:creator>
  <cp:lastModifiedBy>Bruno, Wayne S CIV USA</cp:lastModifiedBy>
  <cp:lastPrinted>2021-07-26T13:18:28Z</cp:lastPrinted>
  <dcterms:created xsi:type="dcterms:W3CDTF">2020-09-03T14:30:56Z</dcterms:created>
  <dcterms:modified xsi:type="dcterms:W3CDTF">2022-09-13T15:57:09Z</dcterms:modified>
</cp:coreProperties>
</file>