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yne.bruno\Documents\FY22 Rate Control Board\"/>
    </mc:Choice>
  </mc:AlternateContent>
  <bookViews>
    <workbookView xWindow="3375" yWindow="3645" windowWidth="21600" windowHeight="11505"/>
  </bookViews>
  <sheets>
    <sheet name="AMCOM Overview" sheetId="2" r:id="rId1"/>
    <sheet name="AMCOM HQDA Rate Control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D27" i="1"/>
  <c r="G26" i="1"/>
  <c r="D26" i="1"/>
  <c r="H25" i="1"/>
  <c r="I25" i="1" s="1"/>
  <c r="G25" i="1"/>
  <c r="D25" i="1"/>
  <c r="G24" i="1"/>
  <c r="F24" i="1"/>
  <c r="H24" i="1"/>
  <c r="I24" i="1" s="1"/>
  <c r="D24" i="1"/>
  <c r="H23" i="1"/>
  <c r="I23" i="1" s="1"/>
  <c r="G23" i="1"/>
  <c r="D23" i="1"/>
  <c r="G22" i="1"/>
  <c r="F22" i="1"/>
  <c r="H22" i="1"/>
  <c r="I22" i="1" s="1"/>
  <c r="D22" i="1"/>
  <c r="H21" i="1"/>
  <c r="I21" i="1" s="1"/>
  <c r="G21" i="1"/>
  <c r="D21" i="1"/>
  <c r="G20" i="1"/>
  <c r="F20" i="1"/>
  <c r="H20" i="1"/>
  <c r="I20" i="1" s="1"/>
  <c r="D20" i="1"/>
  <c r="H19" i="1"/>
  <c r="I19" i="1" s="1"/>
  <c r="G19" i="1"/>
  <c r="D19" i="1"/>
  <c r="G18" i="1"/>
  <c r="F18" i="1"/>
  <c r="H18" i="1"/>
  <c r="I18" i="1" s="1"/>
  <c r="D18" i="1"/>
  <c r="H17" i="1"/>
  <c r="I17" i="1" s="1"/>
  <c r="G17" i="1"/>
  <c r="D17" i="1"/>
  <c r="G16" i="1"/>
  <c r="F16" i="1"/>
  <c r="H16" i="1"/>
  <c r="I16" i="1" s="1"/>
  <c r="D16" i="1"/>
  <c r="H15" i="1"/>
  <c r="I15" i="1" s="1"/>
  <c r="G15" i="1"/>
  <c r="D15" i="1"/>
  <c r="G14" i="1"/>
  <c r="F14" i="1"/>
  <c r="H14" i="1"/>
  <c r="I14" i="1" s="1"/>
  <c r="D14" i="1"/>
  <c r="H13" i="1"/>
  <c r="I13" i="1" s="1"/>
  <c r="G13" i="1"/>
  <c r="D13" i="1"/>
  <c r="C11" i="1"/>
  <c r="B11" i="1"/>
  <c r="E11" i="1" s="1"/>
  <c r="G10" i="1"/>
  <c r="F10" i="1"/>
  <c r="H10" i="1"/>
  <c r="I10" i="1" s="1"/>
  <c r="D10" i="1"/>
  <c r="H9" i="1"/>
  <c r="I9" i="1" s="1"/>
  <c r="G9" i="1"/>
  <c r="D9" i="1"/>
  <c r="G8" i="1"/>
  <c r="F8" i="1"/>
  <c r="H8" i="1"/>
  <c r="I8" i="1" s="1"/>
  <c r="D8" i="1"/>
  <c r="H7" i="1"/>
  <c r="I7" i="1" s="1"/>
  <c r="G7" i="1"/>
  <c r="D7" i="1"/>
  <c r="G6" i="1"/>
  <c r="F6" i="1"/>
  <c r="H6" i="1"/>
  <c r="I6" i="1" s="1"/>
  <c r="D6" i="1"/>
  <c r="H5" i="1"/>
  <c r="I5" i="1" s="1"/>
  <c r="G5" i="1"/>
  <c r="D5" i="1"/>
  <c r="G4" i="1"/>
  <c r="F4" i="1"/>
  <c r="H4" i="1"/>
  <c r="I4" i="1" s="1"/>
  <c r="D4" i="1"/>
  <c r="H11" i="1" l="1"/>
  <c r="G11" i="1"/>
  <c r="E28" i="1"/>
  <c r="F11" i="1"/>
  <c r="F7" i="1"/>
  <c r="D11" i="1"/>
  <c r="F13" i="1"/>
  <c r="F17" i="1"/>
  <c r="F21" i="1"/>
  <c r="F25" i="1"/>
  <c r="H26" i="1"/>
  <c r="I26" i="1" s="1"/>
  <c r="B28" i="1"/>
  <c r="C28" i="1"/>
  <c r="F5" i="1"/>
  <c r="F9" i="1"/>
  <c r="F15" i="1"/>
  <c r="F19" i="1"/>
  <c r="F23" i="1"/>
  <c r="F27" i="1"/>
  <c r="G27" i="1"/>
  <c r="F26" i="1"/>
  <c r="H28" i="1" l="1"/>
  <c r="I28" i="1" s="1"/>
  <c r="I11" i="1"/>
  <c r="D28" i="1"/>
  <c r="G28" i="1"/>
  <c r="F28" i="1"/>
</calcChain>
</file>

<file path=xl/sharedStrings.xml><?xml version="1.0" encoding="utf-8"?>
<sst xmlns="http://schemas.openxmlformats.org/spreadsheetml/2006/main" count="41" uniqueCount="40">
  <si>
    <t>Direct Labor</t>
  </si>
  <si>
    <t>Indirect Costs</t>
  </si>
  <si>
    <t>Total Cost</t>
  </si>
  <si>
    <t>Customer</t>
  </si>
  <si>
    <t>Forecasted Work Years</t>
  </si>
  <si>
    <t>Direct Labor Cost</t>
  </si>
  <si>
    <t>Direct Labor Cost / Work Year</t>
  </si>
  <si>
    <t>Total Indirect Costs</t>
  </si>
  <si>
    <t>Indirect Cost / Direct Work Year</t>
  </si>
  <si>
    <t>% Indirect of Direct</t>
  </si>
  <si>
    <t>Total Rate / Work Year</t>
  </si>
  <si>
    <t>PEO AMMO</t>
  </si>
  <si>
    <t>PEO AVN</t>
  </si>
  <si>
    <t>PEO CS&amp;CSS</t>
  </si>
  <si>
    <t>PEO IEWS</t>
  </si>
  <si>
    <t>PEO MSL</t>
  </si>
  <si>
    <t>PEO SOLDIER</t>
  </si>
  <si>
    <t>PEO STRI</t>
  </si>
  <si>
    <t xml:space="preserve">PEOs Total </t>
  </si>
  <si>
    <t>FUTURES COMMAND</t>
  </si>
  <si>
    <t>MDA</t>
  </si>
  <si>
    <t>SMDC</t>
  </si>
  <si>
    <t>USACE</t>
  </si>
  <si>
    <t>TRADOC</t>
  </si>
  <si>
    <t>Total</t>
  </si>
  <si>
    <t xml:space="preserve">Notes:  </t>
  </si>
  <si>
    <t xml:space="preserve">Direct Labor Estimates based on 1715 Hours/year productive time and expected labor mix per customer </t>
  </si>
  <si>
    <t>AFLCMC</t>
  </si>
  <si>
    <t>ANAD</t>
  </si>
  <si>
    <t>ATEC</t>
  </si>
  <si>
    <t>CCDC</t>
  </si>
  <si>
    <t>DOJ</t>
  </si>
  <si>
    <t>NASA</t>
  </si>
  <si>
    <t>RCCTO</t>
  </si>
  <si>
    <t>RRAD</t>
  </si>
  <si>
    <t>SAMD (FMS)</t>
  </si>
  <si>
    <t>USASAC</t>
  </si>
  <si>
    <t>Indirect costs (aka ODC) driven by a single/flat $9.40 per productive hour rate in FY22 (2.06% increase from FY21 rate of $9.21).</t>
  </si>
  <si>
    <t>Assessed  indirect cost of $16,121 for each direct touch time workyear based on a flat rate of $9.40 per hour. AMCOM full workyear is defined as 1715 hours.</t>
  </si>
  <si>
    <t>AMCOM FY 22 INDIRECT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</si>
</sst>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2" borderId="0" xfId="0" applyFill="1"/>
    <xf numFmtId="0" fontId="5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/>
    </xf>
    <xf numFmtId="164" fontId="0" fillId="2" borderId="9" xfId="0" applyNumberFormat="1" applyFont="1" applyFill="1" applyBorder="1" applyAlignment="1">
      <alignment horizontal="center"/>
    </xf>
    <xf numFmtId="165" fontId="0" fillId="8" borderId="8" xfId="1" applyNumberFormat="1" applyFont="1" applyFill="1" applyBorder="1"/>
    <xf numFmtId="44" fontId="0" fillId="8" borderId="9" xfId="0" applyNumberFormat="1" applyFill="1" applyBorder="1"/>
    <xf numFmtId="165" fontId="0" fillId="9" borderId="8" xfId="1" applyNumberFormat="1" applyFont="1" applyFill="1" applyBorder="1"/>
    <xf numFmtId="165" fontId="0" fillId="9" borderId="10" xfId="0" applyNumberFormat="1" applyFill="1" applyBorder="1"/>
    <xf numFmtId="166" fontId="0" fillId="9" borderId="9" xfId="2" applyNumberFormat="1" applyFont="1" applyFill="1" applyBorder="1"/>
    <xf numFmtId="165" fontId="0" fillId="10" borderId="8" xfId="0" applyNumberFormat="1" applyFill="1" applyBorder="1"/>
    <xf numFmtId="165" fontId="0" fillId="10" borderId="9" xfId="0" applyNumberFormat="1" applyFill="1" applyBorder="1"/>
    <xf numFmtId="164" fontId="0" fillId="11" borderId="9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left"/>
    </xf>
    <xf numFmtId="164" fontId="0" fillId="12" borderId="9" xfId="0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44" fontId="0" fillId="12" borderId="9" xfId="0" applyNumberFormat="1" applyFill="1" applyBorder="1"/>
    <xf numFmtId="165" fontId="0" fillId="12" borderId="10" xfId="0" applyNumberFormat="1" applyFill="1" applyBorder="1"/>
    <xf numFmtId="166" fontId="0" fillId="12" borderId="9" xfId="2" applyNumberFormat="1" applyFont="1" applyFill="1" applyBorder="1"/>
    <xf numFmtId="165" fontId="0" fillId="12" borderId="8" xfId="0" applyNumberFormat="1" applyFill="1" applyBorder="1"/>
    <xf numFmtId="165" fontId="0" fillId="12" borderId="9" xfId="0" applyNumberFormat="1" applyFill="1" applyBorder="1"/>
    <xf numFmtId="0" fontId="0" fillId="2" borderId="11" xfId="0" applyFill="1" applyBorder="1" applyAlignment="1">
      <alignment horizontal="left"/>
    </xf>
    <xf numFmtId="165" fontId="0" fillId="8" borderId="11" xfId="1" applyNumberFormat="1" applyFont="1" applyFill="1" applyBorder="1"/>
    <xf numFmtId="44" fontId="0" fillId="8" borderId="12" xfId="0" applyNumberFormat="1" applyFill="1" applyBorder="1"/>
    <xf numFmtId="165" fontId="0" fillId="9" borderId="11" xfId="1" applyNumberFormat="1" applyFont="1" applyFill="1" applyBorder="1"/>
    <xf numFmtId="165" fontId="0" fillId="9" borderId="13" xfId="0" applyNumberFormat="1" applyFill="1" applyBorder="1"/>
    <xf numFmtId="166" fontId="0" fillId="9" borderId="12" xfId="2" applyNumberFormat="1" applyFont="1" applyFill="1" applyBorder="1"/>
    <xf numFmtId="165" fontId="0" fillId="10" borderId="11" xfId="0" applyNumberFormat="1" applyFill="1" applyBorder="1"/>
    <xf numFmtId="165" fontId="0" fillId="10" borderId="12" xfId="0" applyNumberFormat="1" applyFill="1" applyBorder="1"/>
    <xf numFmtId="0" fontId="3" fillId="2" borderId="14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center"/>
    </xf>
    <xf numFmtId="165" fontId="0" fillId="8" borderId="14" xfId="1" applyNumberFormat="1" applyFont="1" applyFill="1" applyBorder="1"/>
    <xf numFmtId="44" fontId="0" fillId="8" borderId="15" xfId="0" applyNumberFormat="1" applyFill="1" applyBorder="1"/>
    <xf numFmtId="165" fontId="0" fillId="9" borderId="14" xfId="1" applyNumberFormat="1" applyFont="1" applyFill="1" applyBorder="1"/>
    <xf numFmtId="165" fontId="0" fillId="9" borderId="16" xfId="0" applyNumberFormat="1" applyFill="1" applyBorder="1"/>
    <xf numFmtId="166" fontId="0" fillId="9" borderId="15" xfId="2" applyNumberFormat="1" applyFont="1" applyFill="1" applyBorder="1"/>
    <xf numFmtId="165" fontId="0" fillId="10" borderId="14" xfId="0" applyNumberFormat="1" applyFill="1" applyBorder="1"/>
    <xf numFmtId="165" fontId="0" fillId="10" borderId="15" xfId="0" applyNumberFormat="1" applyFill="1" applyBorder="1"/>
    <xf numFmtId="0" fontId="0" fillId="2" borderId="0" xfId="0" applyFill="1" applyBorder="1" applyAlignment="1">
      <alignment horizontal="left"/>
    </xf>
    <xf numFmtId="0" fontId="8" fillId="0" borderId="0" xfId="3"/>
    <xf numFmtId="0" fontId="8" fillId="0" borderId="0" xfId="3" applyAlignment="1">
      <alignment vertical="top"/>
    </xf>
    <xf numFmtId="0" fontId="8" fillId="0" borderId="0" xfId="3" applyFont="1" applyAlignment="1">
      <alignment horizontal="left" vertical="top"/>
    </xf>
    <xf numFmtId="4" fontId="8" fillId="0" borderId="0" xfId="3" applyNumberFormat="1" applyAlignment="1">
      <alignment vertical="top"/>
    </xf>
    <xf numFmtId="44" fontId="8" fillId="0" borderId="0" xfId="3" applyNumberFormat="1" applyAlignment="1">
      <alignment vertical="top"/>
    </xf>
    <xf numFmtId="0" fontId="9" fillId="0" borderId="0" xfId="3" applyFont="1" applyAlignment="1">
      <alignment horizontal="center" vertical="top"/>
    </xf>
    <xf numFmtId="0" fontId="8" fillId="0" borderId="0" xfId="3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left" vertical="center"/>
    </xf>
    <xf numFmtId="164" fontId="0" fillId="2" borderId="12" xfId="0" applyNumberFormat="1" applyFont="1" applyFill="1" applyBorder="1" applyAlignment="1">
      <alignment horizontal="center" vertical="center"/>
    </xf>
    <xf numFmtId="165" fontId="0" fillId="8" borderId="11" xfId="1" applyNumberFormat="1" applyFont="1" applyFill="1" applyBorder="1" applyAlignment="1">
      <alignment vertical="center"/>
    </xf>
    <xf numFmtId="44" fontId="0" fillId="8" borderId="12" xfId="1" applyFont="1" applyFill="1" applyBorder="1" applyAlignment="1">
      <alignment vertical="center"/>
    </xf>
    <xf numFmtId="44" fontId="0" fillId="9" borderId="11" xfId="1" applyFont="1" applyFill="1" applyBorder="1" applyAlignment="1">
      <alignment vertical="center"/>
    </xf>
    <xf numFmtId="165" fontId="0" fillId="9" borderId="13" xfId="1" applyNumberFormat="1" applyFont="1" applyFill="1" applyBorder="1" applyAlignment="1">
      <alignment vertical="center"/>
    </xf>
    <xf numFmtId="166" fontId="0" fillId="9" borderId="12" xfId="2" applyNumberFormat="1" applyFont="1" applyFill="1" applyBorder="1" applyAlignment="1">
      <alignment vertical="center"/>
    </xf>
    <xf numFmtId="165" fontId="0" fillId="10" borderId="11" xfId="0" applyNumberFormat="1" applyFont="1" applyFill="1" applyBorder="1" applyAlignment="1">
      <alignment vertical="center"/>
    </xf>
    <xf numFmtId="165" fontId="0" fillId="10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horizontal="left"/>
    </xf>
    <xf numFmtId="164" fontId="7" fillId="2" borderId="18" xfId="0" applyNumberFormat="1" applyFont="1" applyFill="1" applyBorder="1" applyAlignment="1">
      <alignment horizontal="center"/>
    </xf>
    <xf numFmtId="165" fontId="7" fillId="8" borderId="17" xfId="1" applyNumberFormat="1" applyFont="1" applyFill="1" applyBorder="1"/>
    <xf numFmtId="44" fontId="7" fillId="8" borderId="18" xfId="0" applyNumberFormat="1" applyFont="1" applyFill="1" applyBorder="1"/>
    <xf numFmtId="165" fontId="7" fillId="9" borderId="17" xfId="1" applyNumberFormat="1" applyFont="1" applyFill="1" applyBorder="1"/>
    <xf numFmtId="165" fontId="7" fillId="9" borderId="19" xfId="0" applyNumberFormat="1" applyFont="1" applyFill="1" applyBorder="1"/>
    <xf numFmtId="166" fontId="7" fillId="9" borderId="18" xfId="2" applyNumberFormat="1" applyFont="1" applyFill="1" applyBorder="1"/>
    <xf numFmtId="165" fontId="7" fillId="10" borderId="17" xfId="0" applyNumberFormat="1" applyFont="1" applyFill="1" applyBorder="1"/>
    <xf numFmtId="165" fontId="7" fillId="10" borderId="18" xfId="0" applyNumberFormat="1" applyFont="1" applyFill="1" applyBorder="1"/>
    <xf numFmtId="2" fontId="0" fillId="2" borderId="9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2" fontId="0" fillId="2" borderId="21" xfId="0" applyNumberFormat="1" applyFont="1" applyFill="1" applyBorder="1" applyAlignment="1">
      <alignment horizontal="center"/>
    </xf>
    <xf numFmtId="165" fontId="0" fillId="8" borderId="20" xfId="1" applyNumberFormat="1" applyFont="1" applyFill="1" applyBorder="1"/>
    <xf numFmtId="2" fontId="0" fillId="2" borderId="12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DC%2029%20Jan%202021%20Snapshot%20ODC%20Rate%20bui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OM HQDA Rate Control FY22 Es"/>
      <sheetName val="Customer Base Pivot"/>
      <sheetName val="Estimated Cust Bus Base for ODC"/>
      <sheetName val="Indirect Charging (ODC) FY22"/>
      <sheetName val="ODC Factors"/>
      <sheetName val="ODC 29 Jan 2021 Snapshot"/>
      <sheetName val="PIVOT F2S"/>
      <sheetName val="Civ Activity Type and Rate Calc"/>
      <sheetName val="ODC WY Pivot"/>
      <sheetName val="AMCOM HQDA Rate Control FY21"/>
      <sheetName val="Direct Labor Rates Forcast FY21"/>
      <sheetName val="Direct Labor Rates Forcast FY22"/>
    </sheetNames>
    <sheetDataSet>
      <sheetData sheetId="0"/>
      <sheetData sheetId="1"/>
      <sheetData sheetId="2"/>
      <sheetData sheetId="3">
        <row r="16">
          <cell r="B16">
            <v>1715</v>
          </cell>
        </row>
        <row r="19">
          <cell r="B19">
            <v>9.4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showGridLines="0" tabSelected="1" workbookViewId="0">
      <selection activeCell="C18" sqref="C18"/>
    </sheetView>
  </sheetViews>
  <sheetFormatPr defaultRowHeight="12.75" x14ac:dyDescent="0.2"/>
  <cols>
    <col min="1" max="2" width="9.140625" style="47"/>
    <col min="3" max="3" width="12.7109375" style="47" bestFit="1" customWidth="1"/>
    <col min="4" max="16384" width="9.140625" style="47"/>
  </cols>
  <sheetData>
    <row r="3" spans="2:7" x14ac:dyDescent="0.2">
      <c r="B3" s="52" t="s">
        <v>39</v>
      </c>
      <c r="C3" s="52"/>
      <c r="D3" s="52"/>
      <c r="E3" s="52"/>
      <c r="F3" s="52"/>
      <c r="G3" s="52"/>
    </row>
    <row r="4" spans="2:7" ht="12.75" customHeight="1" x14ac:dyDescent="0.2">
      <c r="B4" s="53" t="s">
        <v>38</v>
      </c>
      <c r="C4" s="53"/>
      <c r="D4" s="53"/>
      <c r="E4" s="53"/>
      <c r="F4" s="53"/>
      <c r="G4" s="53"/>
    </row>
    <row r="5" spans="2:7" x14ac:dyDescent="0.2">
      <c r="B5" s="53"/>
      <c r="C5" s="53"/>
      <c r="D5" s="53"/>
      <c r="E5" s="53"/>
      <c r="F5" s="53"/>
      <c r="G5" s="53"/>
    </row>
    <row r="6" spans="2:7" x14ac:dyDescent="0.2">
      <c r="B6" s="53"/>
      <c r="C6" s="53"/>
      <c r="D6" s="53"/>
      <c r="E6" s="53"/>
      <c r="F6" s="53"/>
      <c r="G6" s="53"/>
    </row>
    <row r="7" spans="2:7" x14ac:dyDescent="0.2">
      <c r="B7" s="53"/>
      <c r="C7" s="53"/>
      <c r="D7" s="53"/>
      <c r="E7" s="53"/>
      <c r="F7" s="53"/>
      <c r="G7" s="53"/>
    </row>
    <row r="8" spans="2:7" x14ac:dyDescent="0.2">
      <c r="B8" s="53"/>
      <c r="C8" s="53"/>
      <c r="D8" s="53"/>
      <c r="E8" s="53"/>
      <c r="F8" s="53"/>
      <c r="G8" s="53"/>
    </row>
    <row r="9" spans="2:7" x14ac:dyDescent="0.2">
      <c r="B9" s="53"/>
      <c r="C9" s="53"/>
      <c r="D9" s="53"/>
      <c r="E9" s="53"/>
      <c r="F9" s="53"/>
      <c r="G9" s="53"/>
    </row>
    <row r="10" spans="2:7" x14ac:dyDescent="0.2">
      <c r="B10" s="53"/>
      <c r="C10" s="53"/>
      <c r="D10" s="53"/>
      <c r="E10" s="53"/>
      <c r="F10" s="53"/>
      <c r="G10" s="53"/>
    </row>
    <row r="11" spans="2:7" x14ac:dyDescent="0.2">
      <c r="B11" s="48"/>
      <c r="C11" s="48"/>
      <c r="D11" s="48"/>
      <c r="E11" s="48"/>
      <c r="F11" s="48"/>
      <c r="G11" s="48"/>
    </row>
    <row r="12" spans="2:7" x14ac:dyDescent="0.2">
      <c r="C12" s="49"/>
      <c r="D12" s="50"/>
      <c r="E12" s="48"/>
      <c r="F12" s="48"/>
      <c r="G12" s="48"/>
    </row>
    <row r="13" spans="2:7" x14ac:dyDescent="0.2">
      <c r="C13" s="49"/>
      <c r="D13" s="51"/>
      <c r="E13" s="48"/>
      <c r="F13" s="48"/>
      <c r="G13" s="48"/>
    </row>
    <row r="14" spans="2:7" x14ac:dyDescent="0.2">
      <c r="C14" s="49"/>
      <c r="D14" s="48"/>
      <c r="E14" s="48"/>
      <c r="F14" s="48"/>
      <c r="G14" s="48"/>
    </row>
    <row r="15" spans="2:7" x14ac:dyDescent="0.2">
      <c r="B15" s="48"/>
      <c r="C15" s="48"/>
      <c r="D15" s="48"/>
      <c r="E15" s="48"/>
      <c r="F15" s="48"/>
      <c r="G15" s="48"/>
    </row>
    <row r="16" spans="2:7" x14ac:dyDescent="0.2">
      <c r="B16" s="48"/>
      <c r="C16" s="48"/>
      <c r="D16" s="48"/>
      <c r="E16" s="48"/>
      <c r="F16" s="48"/>
      <c r="G16" s="48"/>
    </row>
    <row r="17" spans="2:7" x14ac:dyDescent="0.2">
      <c r="B17" s="48"/>
      <c r="C17" s="48"/>
      <c r="D17" s="48"/>
      <c r="E17" s="48"/>
      <c r="F17" s="48"/>
      <c r="G17" s="48"/>
    </row>
    <row r="18" spans="2:7" x14ac:dyDescent="0.2">
      <c r="B18" s="48"/>
      <c r="C18" s="48"/>
      <c r="D18" s="48"/>
      <c r="E18" s="48"/>
      <c r="F18" s="48"/>
      <c r="G18" s="48"/>
    </row>
    <row r="19" spans="2:7" x14ac:dyDescent="0.2">
      <c r="B19" s="48"/>
      <c r="C19" s="48"/>
      <c r="D19" s="48"/>
      <c r="E19" s="48"/>
      <c r="F19" s="48"/>
      <c r="G19" s="48"/>
    </row>
    <row r="20" spans="2:7" x14ac:dyDescent="0.2">
      <c r="B20" s="48"/>
      <c r="C20" s="48"/>
      <c r="D20" s="48"/>
      <c r="E20" s="48"/>
      <c r="F20" s="48"/>
      <c r="G20" s="48"/>
    </row>
    <row r="21" spans="2:7" x14ac:dyDescent="0.2">
      <c r="B21" s="48"/>
      <c r="C21" s="48"/>
      <c r="D21" s="48"/>
      <c r="E21" s="48"/>
      <c r="F21" s="48"/>
      <c r="G21" s="48"/>
    </row>
  </sheetData>
  <mergeCells count="2">
    <mergeCell ref="B3:G3"/>
    <mergeCell ref="B4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A43" sqref="A43"/>
    </sheetView>
  </sheetViews>
  <sheetFormatPr defaultRowHeight="15" x14ac:dyDescent="0.25"/>
  <cols>
    <col min="1" max="1" width="25" customWidth="1"/>
    <col min="2" max="2" width="14.5703125" customWidth="1"/>
    <col min="3" max="3" width="13.7109375" customWidth="1"/>
    <col min="4" max="4" width="15" customWidth="1"/>
    <col min="5" max="5" width="14.28515625" customWidth="1"/>
    <col min="6" max="6" width="14.140625" customWidth="1"/>
    <col min="7" max="7" width="10.42578125" customWidth="1"/>
    <col min="8" max="8" width="14" customWidth="1"/>
    <col min="9" max="9" width="12.5703125" bestFit="1" customWidth="1"/>
  </cols>
  <sheetData>
    <row r="1" spans="1:9" ht="15.75" thickBot="1" x14ac:dyDescent="0.3"/>
    <row r="2" spans="1:9" ht="19.5" customHeight="1" thickBot="1" x14ac:dyDescent="0.35">
      <c r="A2" s="1"/>
      <c r="B2" s="1"/>
      <c r="C2" s="54" t="s">
        <v>0</v>
      </c>
      <c r="D2" s="55"/>
      <c r="E2" s="56" t="s">
        <v>1</v>
      </c>
      <c r="F2" s="57"/>
      <c r="G2" s="58"/>
      <c r="H2" s="59" t="s">
        <v>2</v>
      </c>
      <c r="I2" s="60"/>
    </row>
    <row r="3" spans="1:9" ht="51.75" customHeight="1" x14ac:dyDescent="0.3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 t="s">
        <v>2</v>
      </c>
      <c r="I3" s="10" t="s">
        <v>10</v>
      </c>
    </row>
    <row r="4" spans="1:9" ht="14.25" customHeight="1" x14ac:dyDescent="0.25">
      <c r="A4" s="11" t="s">
        <v>11</v>
      </c>
      <c r="B4" s="84">
        <v>11</v>
      </c>
      <c r="C4" s="13">
        <v>1691365.4270000001</v>
      </c>
      <c r="D4" s="14">
        <f t="shared" ref="D4:D11" si="0">C4/B4</f>
        <v>153760.49336363637</v>
      </c>
      <c r="E4" s="15">
        <v>177331</v>
      </c>
      <c r="F4" s="16">
        <f t="shared" ref="F4:F11" si="1">E4/B4</f>
        <v>16121</v>
      </c>
      <c r="G4" s="17">
        <f t="shared" ref="G4:G11" si="2">E4/C4</f>
        <v>0.10484487690784516</v>
      </c>
      <c r="H4" s="18">
        <f t="shared" ref="H4:H11" si="3">C4+E4</f>
        <v>1868696.4270000001</v>
      </c>
      <c r="I4" s="19">
        <f t="shared" ref="I4:I11" si="4">H4/B4</f>
        <v>169881.49336363637</v>
      </c>
    </row>
    <row r="5" spans="1:9" ht="14.25" customHeight="1" x14ac:dyDescent="0.25">
      <c r="A5" s="11" t="s">
        <v>12</v>
      </c>
      <c r="B5" s="20">
        <v>379.87999999999994</v>
      </c>
      <c r="C5" s="13">
        <v>51932946.759799831</v>
      </c>
      <c r="D5" s="14">
        <f t="shared" si="0"/>
        <v>136708.82057439149</v>
      </c>
      <c r="E5" s="15">
        <v>6124045.4799999986</v>
      </c>
      <c r="F5" s="16">
        <f t="shared" si="1"/>
        <v>16120.999999999998</v>
      </c>
      <c r="G5" s="17">
        <f t="shared" si="2"/>
        <v>0.11792216429244662</v>
      </c>
      <c r="H5" s="18">
        <f t="shared" si="3"/>
        <v>58056992.239799827</v>
      </c>
      <c r="I5" s="19">
        <f t="shared" si="4"/>
        <v>152829.82057439149</v>
      </c>
    </row>
    <row r="6" spans="1:9" ht="14.25" customHeight="1" x14ac:dyDescent="0.25">
      <c r="A6" s="11" t="s">
        <v>13</v>
      </c>
      <c r="B6" s="12">
        <v>12.649999999999995</v>
      </c>
      <c r="C6" s="13">
        <v>1661887.3100999997</v>
      </c>
      <c r="D6" s="14">
        <f t="shared" si="0"/>
        <v>131374.49091699606</v>
      </c>
      <c r="E6" s="15">
        <v>203930.64999999994</v>
      </c>
      <c r="F6" s="16">
        <f t="shared" si="1"/>
        <v>16121.000000000002</v>
      </c>
      <c r="G6" s="17">
        <f t="shared" si="2"/>
        <v>0.12271027569717044</v>
      </c>
      <c r="H6" s="18">
        <f t="shared" si="3"/>
        <v>1865817.9600999996</v>
      </c>
      <c r="I6" s="19">
        <f t="shared" si="4"/>
        <v>147495.49091699606</v>
      </c>
    </row>
    <row r="7" spans="1:9" ht="14.25" customHeight="1" x14ac:dyDescent="0.25">
      <c r="A7" s="11" t="s">
        <v>14</v>
      </c>
      <c r="B7" s="12">
        <v>27.499999999999996</v>
      </c>
      <c r="C7" s="13">
        <v>3865543.5775000006</v>
      </c>
      <c r="D7" s="14">
        <f t="shared" si="0"/>
        <v>140565.22100000005</v>
      </c>
      <c r="E7" s="15">
        <v>443327.49999999994</v>
      </c>
      <c r="F7" s="16">
        <f t="shared" si="1"/>
        <v>16121</v>
      </c>
      <c r="G7" s="17">
        <f t="shared" si="2"/>
        <v>0.11468697509464304</v>
      </c>
      <c r="H7" s="18">
        <f t="shared" si="3"/>
        <v>4308871.0775000006</v>
      </c>
      <c r="I7" s="19">
        <f t="shared" si="4"/>
        <v>156686.22100000005</v>
      </c>
    </row>
    <row r="8" spans="1:9" ht="14.25" customHeight="1" x14ac:dyDescent="0.25">
      <c r="A8" s="11" t="s">
        <v>15</v>
      </c>
      <c r="B8" s="12">
        <v>370.11</v>
      </c>
      <c r="C8" s="13">
        <v>53081701.718399957</v>
      </c>
      <c r="D8" s="14">
        <f t="shared" si="0"/>
        <v>143421.41989786807</v>
      </c>
      <c r="E8" s="15">
        <v>5966543.3100000005</v>
      </c>
      <c r="F8" s="16">
        <f t="shared" si="1"/>
        <v>16121</v>
      </c>
      <c r="G8" s="17">
        <f t="shared" si="2"/>
        <v>0.11240301491562374</v>
      </c>
      <c r="H8" s="18">
        <f t="shared" si="3"/>
        <v>59048245.028399959</v>
      </c>
      <c r="I8" s="19">
        <f t="shared" si="4"/>
        <v>159542.41989786809</v>
      </c>
    </row>
    <row r="9" spans="1:9" ht="14.25" customHeight="1" x14ac:dyDescent="0.25">
      <c r="A9" s="11" t="s">
        <v>16</v>
      </c>
      <c r="B9" s="12">
        <v>6.05</v>
      </c>
      <c r="C9" s="13">
        <v>757265.96730000013</v>
      </c>
      <c r="D9" s="14">
        <f t="shared" si="0"/>
        <v>125167.92847933887</v>
      </c>
      <c r="E9" s="15">
        <v>97532.05</v>
      </c>
      <c r="F9" s="16">
        <f t="shared" si="1"/>
        <v>16121.000000000002</v>
      </c>
      <c r="G9" s="17">
        <f t="shared" si="2"/>
        <v>0.12879497324796785</v>
      </c>
      <c r="H9" s="18">
        <f t="shared" si="3"/>
        <v>854798.01730000018</v>
      </c>
      <c r="I9" s="19">
        <f t="shared" si="4"/>
        <v>141288.92847933888</v>
      </c>
    </row>
    <row r="10" spans="1:9" ht="14.25" customHeight="1" thickBot="1" x14ac:dyDescent="0.3">
      <c r="A10" s="61" t="s">
        <v>17</v>
      </c>
      <c r="B10" s="62">
        <v>26.5</v>
      </c>
      <c r="C10" s="63">
        <v>3560322.4739999995</v>
      </c>
      <c r="D10" s="64">
        <f t="shared" si="0"/>
        <v>134351.79147169809</v>
      </c>
      <c r="E10" s="65">
        <v>427206.5</v>
      </c>
      <c r="F10" s="66">
        <f t="shared" si="1"/>
        <v>16121</v>
      </c>
      <c r="G10" s="67">
        <f t="shared" si="2"/>
        <v>0.11999095675174508</v>
      </c>
      <c r="H10" s="68">
        <f t="shared" si="3"/>
        <v>3987528.9739999995</v>
      </c>
      <c r="I10" s="69">
        <f t="shared" si="4"/>
        <v>150472.79147169809</v>
      </c>
    </row>
    <row r="11" spans="1:9" ht="14.25" customHeight="1" thickTop="1" x14ac:dyDescent="0.25">
      <c r="A11" s="70" t="s">
        <v>18</v>
      </c>
      <c r="B11" s="71">
        <f>SUM(B4:B10)</f>
        <v>833.68999999999983</v>
      </c>
      <c r="C11" s="72">
        <f>SUM(C4:C10)</f>
        <v>116551033.23409978</v>
      </c>
      <c r="D11" s="73">
        <f t="shared" si="0"/>
        <v>139801.40487963127</v>
      </c>
      <c r="E11" s="74">
        <f>B11*'[1]Indirect Charging (ODC) FY22'!$B$16*'[1]Indirect Charging (ODC) FY22'!$B$19</f>
        <v>13439916.489999996</v>
      </c>
      <c r="F11" s="75">
        <f t="shared" si="1"/>
        <v>16121</v>
      </c>
      <c r="G11" s="76">
        <f t="shared" si="2"/>
        <v>0.11531357652578776</v>
      </c>
      <c r="H11" s="77">
        <f t="shared" si="3"/>
        <v>129990949.72409977</v>
      </c>
      <c r="I11" s="78">
        <f t="shared" si="4"/>
        <v>155922.40487963127</v>
      </c>
    </row>
    <row r="12" spans="1:9" ht="13.5" customHeight="1" x14ac:dyDescent="0.25">
      <c r="A12" s="21"/>
      <c r="B12" s="22"/>
      <c r="C12" s="23"/>
      <c r="D12" s="24"/>
      <c r="E12" s="23"/>
      <c r="F12" s="25"/>
      <c r="G12" s="26"/>
      <c r="H12" s="27"/>
      <c r="I12" s="28"/>
    </row>
    <row r="13" spans="1:9" ht="14.25" customHeight="1" x14ac:dyDescent="0.25">
      <c r="A13" s="11" t="s">
        <v>27</v>
      </c>
      <c r="B13" s="79">
        <v>1</v>
      </c>
      <c r="C13" s="13">
        <v>160900.33310000002</v>
      </c>
      <c r="D13" s="14">
        <f t="shared" ref="D13:D28" si="5">C13/B13</f>
        <v>160900.33310000002</v>
      </c>
      <c r="E13" s="15">
        <v>16121</v>
      </c>
      <c r="F13" s="16">
        <f t="shared" ref="F13:F28" si="6">E13/B13</f>
        <v>16121</v>
      </c>
      <c r="G13" s="17">
        <f t="shared" ref="G13:G28" si="7">E13/C13</f>
        <v>0.10019245883090094</v>
      </c>
      <c r="H13" s="18">
        <f t="shared" ref="H13:H27" si="8">C13+E13</f>
        <v>177021.33310000002</v>
      </c>
      <c r="I13" s="19">
        <f t="shared" ref="I13:I28" si="9">H13/B13</f>
        <v>177021.33310000002</v>
      </c>
    </row>
    <row r="14" spans="1:9" ht="14.25" customHeight="1" x14ac:dyDescent="0.25">
      <c r="A14" s="11" t="s">
        <v>28</v>
      </c>
      <c r="B14" s="79">
        <v>0.15</v>
      </c>
      <c r="C14" s="13">
        <v>24736.6315</v>
      </c>
      <c r="D14" s="14">
        <f t="shared" si="5"/>
        <v>164910.87666666668</v>
      </c>
      <c r="E14" s="15">
        <v>2418.15</v>
      </c>
      <c r="F14" s="16">
        <f t="shared" si="6"/>
        <v>16121.000000000002</v>
      </c>
      <c r="G14" s="17">
        <f t="shared" si="7"/>
        <v>9.7755832276516713E-2</v>
      </c>
      <c r="H14" s="18">
        <f t="shared" si="8"/>
        <v>27154.781500000001</v>
      </c>
      <c r="I14" s="19">
        <f t="shared" si="9"/>
        <v>181031.87666666668</v>
      </c>
    </row>
    <row r="15" spans="1:9" ht="14.25" customHeight="1" x14ac:dyDescent="0.25">
      <c r="A15" s="11" t="s">
        <v>29</v>
      </c>
      <c r="B15" s="79">
        <v>0.26</v>
      </c>
      <c r="C15" s="13">
        <v>34321.609700000001</v>
      </c>
      <c r="D15" s="14">
        <f t="shared" si="5"/>
        <v>132006.19115384616</v>
      </c>
      <c r="E15" s="15">
        <v>4191.46</v>
      </c>
      <c r="F15" s="16">
        <f t="shared" si="6"/>
        <v>16121</v>
      </c>
      <c r="G15" s="17">
        <f t="shared" si="7"/>
        <v>0.12212305997990532</v>
      </c>
      <c r="H15" s="18">
        <f t="shared" si="8"/>
        <v>38513.0697</v>
      </c>
      <c r="I15" s="19">
        <f t="shared" si="9"/>
        <v>148127.19115384616</v>
      </c>
    </row>
    <row r="16" spans="1:9" ht="14.25" customHeight="1" x14ac:dyDescent="0.25">
      <c r="A16" s="11" t="s">
        <v>30</v>
      </c>
      <c r="B16" s="79">
        <v>11.11</v>
      </c>
      <c r="C16" s="13">
        <v>1941771.6333000001</v>
      </c>
      <c r="D16" s="14">
        <f t="shared" si="5"/>
        <v>174776.92468946896</v>
      </c>
      <c r="E16" s="15">
        <v>179104.31</v>
      </c>
      <c r="F16" s="16">
        <f t="shared" si="6"/>
        <v>16121</v>
      </c>
      <c r="G16" s="17">
        <f t="shared" si="7"/>
        <v>9.2237576720397327E-2</v>
      </c>
      <c r="H16" s="18">
        <f t="shared" si="8"/>
        <v>2120875.9432999999</v>
      </c>
      <c r="I16" s="19">
        <f t="shared" si="9"/>
        <v>190897.92468946896</v>
      </c>
    </row>
    <row r="17" spans="1:9" ht="14.25" customHeight="1" x14ac:dyDescent="0.25">
      <c r="A17" s="11" t="s">
        <v>31</v>
      </c>
      <c r="B17" s="79">
        <v>0.32</v>
      </c>
      <c r="C17" s="13">
        <v>42241.981200000002</v>
      </c>
      <c r="D17" s="14">
        <f t="shared" si="5"/>
        <v>132006.19125</v>
      </c>
      <c r="E17" s="15">
        <v>5158.7200000000012</v>
      </c>
      <c r="F17" s="16">
        <f t="shared" si="6"/>
        <v>16121.000000000004</v>
      </c>
      <c r="G17" s="17">
        <f t="shared" si="7"/>
        <v>0.1221230598909504</v>
      </c>
      <c r="H17" s="18">
        <f t="shared" si="8"/>
        <v>47400.701200000003</v>
      </c>
      <c r="I17" s="19">
        <f t="shared" si="9"/>
        <v>148127.19125</v>
      </c>
    </row>
    <row r="18" spans="1:9" ht="14.25" customHeight="1" x14ac:dyDescent="0.25">
      <c r="A18" s="11" t="s">
        <v>19</v>
      </c>
      <c r="B18" s="79">
        <v>1</v>
      </c>
      <c r="C18" s="13">
        <v>125297.6459</v>
      </c>
      <c r="D18" s="14">
        <f t="shared" si="5"/>
        <v>125297.6459</v>
      </c>
      <c r="E18" s="15">
        <v>16121</v>
      </c>
      <c r="F18" s="16">
        <f t="shared" si="6"/>
        <v>16121</v>
      </c>
      <c r="G18" s="17">
        <f t="shared" si="7"/>
        <v>0.12866163513451931</v>
      </c>
      <c r="H18" s="18">
        <f t="shared" si="8"/>
        <v>141418.6459</v>
      </c>
      <c r="I18" s="19">
        <f t="shared" si="9"/>
        <v>141418.6459</v>
      </c>
    </row>
    <row r="19" spans="1:9" ht="14.25" customHeight="1" x14ac:dyDescent="0.25">
      <c r="A19" s="11" t="s">
        <v>20</v>
      </c>
      <c r="B19" s="79">
        <v>79.239999999999995</v>
      </c>
      <c r="C19" s="13">
        <v>11905085.501199996</v>
      </c>
      <c r="D19" s="14">
        <f t="shared" si="5"/>
        <v>150240.8569056032</v>
      </c>
      <c r="E19" s="15">
        <v>1277428.0399999998</v>
      </c>
      <c r="F19" s="16">
        <f t="shared" si="6"/>
        <v>16120.999999999998</v>
      </c>
      <c r="G19" s="17">
        <f t="shared" si="7"/>
        <v>0.10730103869235035</v>
      </c>
      <c r="H19" s="18">
        <f t="shared" si="8"/>
        <v>13182513.541199995</v>
      </c>
      <c r="I19" s="19">
        <f t="shared" si="9"/>
        <v>166361.85690560317</v>
      </c>
    </row>
    <row r="20" spans="1:9" ht="14.25" customHeight="1" x14ac:dyDescent="0.25">
      <c r="A20" s="11" t="s">
        <v>32</v>
      </c>
      <c r="B20" s="79">
        <v>0.02</v>
      </c>
      <c r="C20" s="13">
        <v>2640.1237999999998</v>
      </c>
      <c r="D20" s="14">
        <f t="shared" si="5"/>
        <v>132006.19</v>
      </c>
      <c r="E20" s="15">
        <v>322.42000000000007</v>
      </c>
      <c r="F20" s="16">
        <f t="shared" si="6"/>
        <v>16121.000000000004</v>
      </c>
      <c r="G20" s="17">
        <f t="shared" si="7"/>
        <v>0.12212306104736456</v>
      </c>
      <c r="H20" s="18">
        <f t="shared" si="8"/>
        <v>2962.5437999999999</v>
      </c>
      <c r="I20" s="19">
        <f t="shared" si="9"/>
        <v>148127.19</v>
      </c>
    </row>
    <row r="21" spans="1:9" ht="14.25" customHeight="1" x14ac:dyDescent="0.25">
      <c r="A21" s="11" t="s">
        <v>33</v>
      </c>
      <c r="B21" s="79">
        <v>6</v>
      </c>
      <c r="C21" s="13">
        <v>985655.24239999999</v>
      </c>
      <c r="D21" s="14">
        <f t="shared" si="5"/>
        <v>164275.87373333334</v>
      </c>
      <c r="E21" s="15">
        <v>96726</v>
      </c>
      <c r="F21" s="16">
        <f t="shared" si="6"/>
        <v>16121</v>
      </c>
      <c r="G21" s="17">
        <f t="shared" si="7"/>
        <v>9.8133704199126578E-2</v>
      </c>
      <c r="H21" s="18">
        <f t="shared" si="8"/>
        <v>1082381.2423999999</v>
      </c>
      <c r="I21" s="19">
        <f t="shared" si="9"/>
        <v>180396.87373333331</v>
      </c>
    </row>
    <row r="22" spans="1:9" ht="14.25" customHeight="1" x14ac:dyDescent="0.25">
      <c r="A22" s="11" t="s">
        <v>34</v>
      </c>
      <c r="B22" s="79">
        <v>0.15</v>
      </c>
      <c r="C22" s="13">
        <v>24736.6315</v>
      </c>
      <c r="D22" s="14">
        <f>C22/B22</f>
        <v>164910.87666666668</v>
      </c>
      <c r="E22" s="15">
        <v>2418.15</v>
      </c>
      <c r="F22" s="16">
        <f>E22/B22</f>
        <v>16121.000000000002</v>
      </c>
      <c r="G22" s="17">
        <f>E22/C22</f>
        <v>9.7755832276516713E-2</v>
      </c>
      <c r="H22" s="18">
        <f>C22+E22</f>
        <v>27154.781500000001</v>
      </c>
      <c r="I22" s="19">
        <f>H22/B22</f>
        <v>181031.87666666668</v>
      </c>
    </row>
    <row r="23" spans="1:9" ht="14.25" customHeight="1" x14ac:dyDescent="0.25">
      <c r="A23" s="11" t="s">
        <v>35</v>
      </c>
      <c r="B23" s="79">
        <v>1</v>
      </c>
      <c r="C23" s="13">
        <v>134376.0577</v>
      </c>
      <c r="D23" s="14">
        <f>C23/B23</f>
        <v>134376.0577</v>
      </c>
      <c r="E23" s="15">
        <v>16121</v>
      </c>
      <c r="F23" s="16">
        <f>E23/B23</f>
        <v>16121</v>
      </c>
      <c r="G23" s="17">
        <f>E23/C23</f>
        <v>0.1199692882491819</v>
      </c>
      <c r="H23" s="18">
        <f>C23+E23</f>
        <v>150497.0577</v>
      </c>
      <c r="I23" s="19">
        <f>H23/B23</f>
        <v>150497.0577</v>
      </c>
    </row>
    <row r="24" spans="1:9" x14ac:dyDescent="0.25">
      <c r="A24" s="11" t="s">
        <v>21</v>
      </c>
      <c r="B24" s="79">
        <v>0.25</v>
      </c>
      <c r="C24" s="13">
        <v>46751.331100000003</v>
      </c>
      <c r="D24" s="14">
        <f t="shared" si="5"/>
        <v>187005.32440000001</v>
      </c>
      <c r="E24" s="15">
        <v>4030.25</v>
      </c>
      <c r="F24" s="16">
        <f t="shared" si="6"/>
        <v>16121</v>
      </c>
      <c r="G24" s="17">
        <f t="shared" si="7"/>
        <v>8.6206101626911752E-2</v>
      </c>
      <c r="H24" s="18">
        <f t="shared" si="8"/>
        <v>50781.581100000003</v>
      </c>
      <c r="I24" s="19">
        <f t="shared" si="9"/>
        <v>203126.32440000001</v>
      </c>
    </row>
    <row r="25" spans="1:9" x14ac:dyDescent="0.25">
      <c r="A25" s="11" t="s">
        <v>23</v>
      </c>
      <c r="B25" s="79">
        <v>13</v>
      </c>
      <c r="C25" s="13">
        <v>1294207.7826</v>
      </c>
      <c r="D25" s="14">
        <f t="shared" si="5"/>
        <v>99554.444815384617</v>
      </c>
      <c r="E25" s="15">
        <v>209573</v>
      </c>
      <c r="F25" s="16">
        <f t="shared" si="6"/>
        <v>16121</v>
      </c>
      <c r="G25" s="17">
        <f t="shared" si="7"/>
        <v>0.16193149416778974</v>
      </c>
      <c r="H25" s="18">
        <f t="shared" si="8"/>
        <v>1503780.7826</v>
      </c>
      <c r="I25" s="19">
        <f t="shared" si="9"/>
        <v>115675.44481538462</v>
      </c>
    </row>
    <row r="26" spans="1:9" x14ac:dyDescent="0.25">
      <c r="A26" s="80" t="s">
        <v>22</v>
      </c>
      <c r="B26" s="81">
        <v>1</v>
      </c>
      <c r="C26" s="82">
        <v>121542.31890000001</v>
      </c>
      <c r="D26" s="14">
        <f t="shared" si="5"/>
        <v>121542.31890000001</v>
      </c>
      <c r="E26" s="15">
        <v>16121</v>
      </c>
      <c r="F26" s="16">
        <f t="shared" si="6"/>
        <v>16121</v>
      </c>
      <c r="G26" s="17">
        <f t="shared" si="7"/>
        <v>0.13263692963817558</v>
      </c>
      <c r="H26" s="18">
        <f t="shared" si="8"/>
        <v>137663.31890000001</v>
      </c>
      <c r="I26" s="19">
        <f t="shared" si="9"/>
        <v>137663.31890000001</v>
      </c>
    </row>
    <row r="27" spans="1:9" ht="15.75" thickBot="1" x14ac:dyDescent="0.3">
      <c r="A27" s="29" t="s">
        <v>36</v>
      </c>
      <c r="B27" s="83">
        <v>5.16</v>
      </c>
      <c r="C27" s="30">
        <v>633758.26130000001</v>
      </c>
      <c r="D27" s="31">
        <f t="shared" si="5"/>
        <v>122821.36846899225</v>
      </c>
      <c r="E27" s="32">
        <v>83184.36</v>
      </c>
      <c r="F27" s="33">
        <f t="shared" si="6"/>
        <v>16121</v>
      </c>
      <c r="G27" s="34">
        <f t="shared" si="7"/>
        <v>0.13125566178714204</v>
      </c>
      <c r="H27" s="35">
        <f t="shared" si="8"/>
        <v>716942.6213</v>
      </c>
      <c r="I27" s="36">
        <f t="shared" si="9"/>
        <v>138942.36846899224</v>
      </c>
    </row>
    <row r="28" spans="1:9" ht="16.5" thickTop="1" thickBot="1" x14ac:dyDescent="0.3">
      <c r="A28" s="37" t="s">
        <v>24</v>
      </c>
      <c r="B28" s="38">
        <f>SUM(B11:B27)</f>
        <v>953.3499999999998</v>
      </c>
      <c r="C28" s="39">
        <f>SUM(C11:C27)</f>
        <v>134029056.31929977</v>
      </c>
      <c r="D28" s="40">
        <f t="shared" si="5"/>
        <v>140587.4613932971</v>
      </c>
      <c r="E28" s="41">
        <f>SUM(E11:E27)</f>
        <v>15368955.349999998</v>
      </c>
      <c r="F28" s="42">
        <f t="shared" si="6"/>
        <v>16121.000000000002</v>
      </c>
      <c r="G28" s="43">
        <f t="shared" si="7"/>
        <v>0.11466883205822374</v>
      </c>
      <c r="H28" s="44">
        <f>SUM(H11:H27)</f>
        <v>149398011.66929972</v>
      </c>
      <c r="I28" s="45">
        <f t="shared" si="9"/>
        <v>156708.46139329707</v>
      </c>
    </row>
    <row r="30" spans="1:9" x14ac:dyDescent="0.25">
      <c r="A30" s="46" t="s">
        <v>25</v>
      </c>
    </row>
    <row r="31" spans="1:9" x14ac:dyDescent="0.25">
      <c r="A31" s="46" t="s">
        <v>37</v>
      </c>
    </row>
    <row r="32" spans="1:9" x14ac:dyDescent="0.25">
      <c r="A32" s="46" t="s">
        <v>26</v>
      </c>
    </row>
  </sheetData>
  <mergeCells count="3">
    <mergeCell ref="C2:D2"/>
    <mergeCell ref="E2:G2"/>
    <mergeCell ref="H2:I2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AMCOM Overview</vt:lpstr>
      <vt:lpstr>AMCOM HQDA Rate Control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Bruno, Wayne S CIV USA</dc:creator>
  <cp:lastModifiedBy>Bruno, Wayne S CIV USA</cp:lastModifiedBy>
  <cp:lastPrinted>2021-07-26T13:18:28Z</cp:lastPrinted>
  <dcterms:created xsi:type="dcterms:W3CDTF">2020-09-03T14:30:56Z</dcterms:created>
  <dcterms:modified xsi:type="dcterms:W3CDTF">2021-07-26T13:18:44Z</dcterms:modified>
</cp:coreProperties>
</file>